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8_{F03FB06F-F737-4A0A-AB71-BEA6F2D1F81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roject. A" sheetId="3" r:id="rId1"/>
    <sheet name="Project. B" sheetId="4" r:id="rId2"/>
    <sheet name="Project. C" sheetId="5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6" i="3" l="1"/>
  <c r="C26" i="4" l="1"/>
  <c r="C25" i="4"/>
  <c r="C24" i="4"/>
  <c r="C23" i="4"/>
  <c r="C22" i="4"/>
  <c r="C11" i="5"/>
  <c r="D11" i="5"/>
  <c r="E11" i="5"/>
  <c r="F11" i="5"/>
  <c r="F12" i="5" s="1"/>
  <c r="G11" i="5"/>
  <c r="B11" i="5"/>
  <c r="B10" i="5"/>
  <c r="C10" i="5" s="1"/>
  <c r="D10" i="5" s="1"/>
  <c r="E10" i="5" s="1"/>
  <c r="F10" i="5" s="1"/>
  <c r="G10" i="5" s="1"/>
  <c r="C24" i="5"/>
  <c r="C23" i="5"/>
  <c r="C22" i="5"/>
  <c r="C21" i="5"/>
  <c r="C20" i="5"/>
  <c r="C19" i="5"/>
  <c r="B33" i="5"/>
  <c r="C33" i="5" s="1"/>
  <c r="D33" i="5" s="1"/>
  <c r="B21" i="4"/>
  <c r="B35" i="4" s="1"/>
  <c r="C35" i="4" s="1"/>
  <c r="D35" i="4" s="1"/>
  <c r="F16" i="4"/>
  <c r="B10" i="4"/>
  <c r="C10" i="4" s="1"/>
  <c r="D10" i="4" s="1"/>
  <c r="E10" i="4" s="1"/>
  <c r="F10" i="4" s="1"/>
  <c r="F11" i="4" s="1"/>
  <c r="C34" i="3"/>
  <c r="C33" i="3"/>
  <c r="C32" i="3"/>
  <c r="C31" i="3"/>
  <c r="C30" i="3"/>
  <c r="C29" i="3"/>
  <c r="C28" i="3"/>
  <c r="C27" i="3"/>
  <c r="B26" i="3"/>
  <c r="B43" i="3" s="1"/>
  <c r="C43" i="3" s="1"/>
  <c r="D43" i="3" s="1"/>
  <c r="I21" i="3"/>
  <c r="C16" i="3"/>
  <c r="C20" i="3" s="1"/>
  <c r="D16" i="3"/>
  <c r="D20" i="3" s="1"/>
  <c r="E16" i="3"/>
  <c r="E20" i="3" s="1"/>
  <c r="F16" i="3"/>
  <c r="F20" i="3" s="1"/>
  <c r="G16" i="3"/>
  <c r="G20" i="3" s="1"/>
  <c r="H16" i="3"/>
  <c r="H20" i="3" s="1"/>
  <c r="I16" i="3"/>
  <c r="I20" i="3" s="1"/>
  <c r="B20" i="3"/>
  <c r="I13" i="3"/>
  <c r="C13" i="3"/>
  <c r="C14" i="3" s="1"/>
  <c r="C15" i="3" s="1"/>
  <c r="D13" i="3"/>
  <c r="E13" i="3"/>
  <c r="F13" i="3"/>
  <c r="G13" i="3"/>
  <c r="G14" i="3" s="1"/>
  <c r="G15" i="3" s="1"/>
  <c r="H13" i="3"/>
  <c r="B13" i="3"/>
  <c r="G17" i="3" l="1"/>
  <c r="C17" i="3"/>
  <c r="D36" i="3"/>
  <c r="B12" i="5"/>
  <c r="D12" i="5"/>
  <c r="G12" i="5"/>
  <c r="C12" i="5"/>
  <c r="F13" i="5"/>
  <c r="F14" i="5" s="1"/>
  <c r="E12" i="5"/>
  <c r="D26" i="5"/>
  <c r="C11" i="4"/>
  <c r="C12" i="4" s="1"/>
  <c r="C13" i="4" s="1"/>
  <c r="C14" i="4" s="1"/>
  <c r="B11" i="4"/>
  <c r="E11" i="4"/>
  <c r="E12" i="4" s="1"/>
  <c r="E13" i="4" s="1"/>
  <c r="E14" i="4" s="1"/>
  <c r="D11" i="4"/>
  <c r="D12" i="4" s="1"/>
  <c r="D13" i="4" s="1"/>
  <c r="D14" i="4" s="1"/>
  <c r="D28" i="4"/>
  <c r="B12" i="4"/>
  <c r="B13" i="4" s="1"/>
  <c r="B14" i="4" s="1"/>
  <c r="F12" i="4"/>
  <c r="F13" i="4" s="1"/>
  <c r="F14" i="4" s="1"/>
  <c r="G18" i="3"/>
  <c r="G19" i="3" s="1"/>
  <c r="G22" i="3" s="1"/>
  <c r="B32" i="3" s="1"/>
  <c r="C18" i="3"/>
  <c r="C19" i="3" s="1"/>
  <c r="C22" i="3" s="1"/>
  <c r="B28" i="3" s="1"/>
  <c r="B14" i="3"/>
  <c r="B15" i="3" s="1"/>
  <c r="B17" i="3" s="1"/>
  <c r="F14" i="3"/>
  <c r="F15" i="3" s="1"/>
  <c r="F17" i="3" s="1"/>
  <c r="I14" i="3"/>
  <c r="I15" i="3" s="1"/>
  <c r="I17" i="3" s="1"/>
  <c r="E14" i="3"/>
  <c r="E15" i="3" s="1"/>
  <c r="E17" i="3" s="1"/>
  <c r="H14" i="3"/>
  <c r="H15" i="3" s="1"/>
  <c r="H17" i="3" s="1"/>
  <c r="D14" i="3"/>
  <c r="D15" i="3" s="1"/>
  <c r="D17" i="3" s="1"/>
  <c r="B49" i="3" l="1"/>
  <c r="D32" i="3"/>
  <c r="B45" i="3"/>
  <c r="D28" i="3"/>
  <c r="B13" i="5"/>
  <c r="B14" i="5"/>
  <c r="B19" i="5" s="1"/>
  <c r="C14" i="5"/>
  <c r="B20" i="5" s="1"/>
  <c r="D13" i="5"/>
  <c r="D14" i="5" s="1"/>
  <c r="B21" i="5" s="1"/>
  <c r="C13" i="5"/>
  <c r="G13" i="5"/>
  <c r="G14" i="5" s="1"/>
  <c r="B24" i="5" s="1"/>
  <c r="E13" i="5"/>
  <c r="E14" i="5" s="1"/>
  <c r="B22" i="5" s="1"/>
  <c r="B23" i="5"/>
  <c r="C15" i="4"/>
  <c r="C17" i="4" s="1"/>
  <c r="B23" i="4" s="1"/>
  <c r="E15" i="4"/>
  <c r="F15" i="4"/>
  <c r="D15" i="4"/>
  <c r="D17" i="4" s="1"/>
  <c r="B24" i="4" s="1"/>
  <c r="B15" i="4"/>
  <c r="B17" i="4" s="1"/>
  <c r="B22" i="4" s="1"/>
  <c r="D18" i="3"/>
  <c r="D19" i="3" s="1"/>
  <c r="D22" i="3" s="1"/>
  <c r="B29" i="3" s="1"/>
  <c r="H18" i="3"/>
  <c r="H19" i="3" s="1"/>
  <c r="H22" i="3" s="1"/>
  <c r="B33" i="3" s="1"/>
  <c r="B18" i="3"/>
  <c r="B19" i="3" s="1"/>
  <c r="B22" i="3" s="1"/>
  <c r="B27" i="3" s="1"/>
  <c r="E18" i="3"/>
  <c r="E19" i="3" s="1"/>
  <c r="E22" i="3" s="1"/>
  <c r="B30" i="3" s="1"/>
  <c r="I18" i="3"/>
  <c r="I19" i="3" s="1"/>
  <c r="I22" i="3" s="1"/>
  <c r="B34" i="3" s="1"/>
  <c r="F18" i="3"/>
  <c r="F19" i="3" s="1"/>
  <c r="F22" i="3" s="1"/>
  <c r="B31" i="3" s="1"/>
  <c r="D28" i="5" l="1"/>
  <c r="B46" i="3"/>
  <c r="D29" i="3"/>
  <c r="B47" i="3"/>
  <c r="D30" i="3"/>
  <c r="B48" i="3"/>
  <c r="D31" i="3"/>
  <c r="B44" i="3"/>
  <c r="C44" i="3" s="1"/>
  <c r="D44" i="3" s="1"/>
  <c r="D52" i="3" s="1"/>
  <c r="D27" i="3"/>
  <c r="D38" i="3"/>
  <c r="B51" i="3"/>
  <c r="D34" i="3"/>
  <c r="B50" i="3"/>
  <c r="D33" i="3"/>
  <c r="B36" i="5"/>
  <c r="D21" i="5"/>
  <c r="D19" i="5"/>
  <c r="B34" i="5"/>
  <c r="C34" i="5" s="1"/>
  <c r="D34" i="5" s="1"/>
  <c r="D24" i="5"/>
  <c r="B39" i="5"/>
  <c r="B38" i="5"/>
  <c r="D23" i="5"/>
  <c r="B37" i="5"/>
  <c r="D22" i="5"/>
  <c r="D20" i="5"/>
  <c r="B35" i="5"/>
  <c r="C35" i="5" s="1"/>
  <c r="D24" i="4"/>
  <c r="B38" i="4"/>
  <c r="D22" i="4"/>
  <c r="B36" i="4"/>
  <c r="C36" i="4" s="1"/>
  <c r="D23" i="4"/>
  <c r="B37" i="4"/>
  <c r="E17" i="4"/>
  <c r="B25" i="4" s="1"/>
  <c r="D30" i="4" s="1"/>
  <c r="F17" i="4"/>
  <c r="B26" i="4" s="1"/>
  <c r="D35" i="3" l="1"/>
  <c r="C45" i="3"/>
  <c r="C46" i="3" s="1"/>
  <c r="C47" i="3" s="1"/>
  <c r="C48" i="3" s="1"/>
  <c r="C49" i="3" s="1"/>
  <c r="C50" i="3" s="1"/>
  <c r="C51" i="3" s="1"/>
  <c r="D25" i="5"/>
  <c r="D40" i="5"/>
  <c r="C36" i="5"/>
  <c r="C37" i="5" s="1"/>
  <c r="C38" i="5" s="1"/>
  <c r="C39" i="5" s="1"/>
  <c r="D25" i="4"/>
  <c r="B39" i="4"/>
  <c r="D26" i="4"/>
  <c r="B40" i="4"/>
  <c r="C37" i="4"/>
  <c r="C38" i="4" s="1"/>
  <c r="D36" i="4"/>
  <c r="D41" i="4" s="1"/>
  <c r="C39" i="4" l="1"/>
  <c r="C40" i="4" s="1"/>
  <c r="D27" i="4"/>
  <c r="D29" i="4" s="1"/>
  <c r="D39" i="3"/>
  <c r="D37" i="3"/>
  <c r="D27" i="5"/>
  <c r="D29" i="5"/>
  <c r="D31" i="4"/>
</calcChain>
</file>

<file path=xl/sharedStrings.xml><?xml version="1.0" encoding="utf-8"?>
<sst xmlns="http://schemas.openxmlformats.org/spreadsheetml/2006/main" count="118" uniqueCount="55">
  <si>
    <t>Cost of equipment</t>
  </si>
  <si>
    <t>8 years</t>
  </si>
  <si>
    <t>Required rate of return</t>
  </si>
  <si>
    <t>Annual sales for yr 1</t>
  </si>
  <si>
    <t>Cost of sales before</t>
  </si>
  <si>
    <t>Marginal corporate tax</t>
  </si>
  <si>
    <t>Project A: Major Equipment Purchase</t>
  </si>
  <si>
    <t>Increase in cost of sales and sales</t>
  </si>
  <si>
    <t>Annual sales for the previous year</t>
  </si>
  <si>
    <t>Initial cost</t>
  </si>
  <si>
    <t>Networking capital</t>
  </si>
  <si>
    <t>Required rate of capital</t>
  </si>
  <si>
    <t>Project C: Marketing/Advertising Campaign</t>
  </si>
  <si>
    <t>annual cost</t>
  </si>
  <si>
    <t>Years</t>
  </si>
  <si>
    <t>Sales increase</t>
  </si>
  <si>
    <t>Annual sales for the previous yr</t>
  </si>
  <si>
    <t>Ccorporate tax rate</t>
  </si>
  <si>
    <t>Cash flow statement</t>
  </si>
  <si>
    <t>Year</t>
  </si>
  <si>
    <t>MACRS %</t>
  </si>
  <si>
    <t>Y1</t>
  </si>
  <si>
    <t>Y2</t>
  </si>
  <si>
    <t>Y3</t>
  </si>
  <si>
    <t>Y4</t>
  </si>
  <si>
    <t>Y5</t>
  </si>
  <si>
    <t>Y6</t>
  </si>
  <si>
    <t>Y7</t>
  </si>
  <si>
    <t>Y8</t>
  </si>
  <si>
    <t>Sales</t>
  </si>
  <si>
    <t>Salvage value</t>
  </si>
  <si>
    <t>Cost of sales 55%</t>
  </si>
  <si>
    <t>Gross profit</t>
  </si>
  <si>
    <t>Depreciation expense</t>
  </si>
  <si>
    <t>Income before tax</t>
  </si>
  <si>
    <t>Tax expense</t>
  </si>
  <si>
    <t>Net income</t>
  </si>
  <si>
    <t>Add back: depreciation</t>
  </si>
  <si>
    <t>Operating cash flows</t>
  </si>
  <si>
    <t>NPV</t>
  </si>
  <si>
    <t>Cash Flows</t>
  </si>
  <si>
    <t>IRR</t>
  </si>
  <si>
    <t>PVIF</t>
  </si>
  <si>
    <t>PV</t>
  </si>
  <si>
    <t xml:space="preserve">PV </t>
  </si>
  <si>
    <t>Profitability Index</t>
  </si>
  <si>
    <t>Payback period</t>
  </si>
  <si>
    <t>ACC. Cash flows</t>
  </si>
  <si>
    <t>Balance</t>
  </si>
  <si>
    <t>Cost of sales 70%</t>
  </si>
  <si>
    <t>Add back: Networking capital</t>
  </si>
  <si>
    <t>Annual cost</t>
  </si>
  <si>
    <t xml:space="preserve">No initial cost, hence, IRR, profitability index, and payback period are cannot be measured. </t>
  </si>
  <si>
    <t>cost of sales decrease</t>
  </si>
  <si>
    <t>Discounting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</si>
</sst>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&quot;$&quot;#,##0"/>
    <numFmt numFmtId="167" formatCode="_(* #,##0.00000_);_(* \(#,##0.00000\);_(* &quot;-&quot;??_);_(@_)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164" fontId="2" fillId="0" borderId="0" xfId="1" applyNumberFormat="1" applyFont="1"/>
    <xf numFmtId="8" fontId="2" fillId="0" borderId="0" xfId="0" applyNumberFormat="1" applyFont="1"/>
    <xf numFmtId="0" fontId="3" fillId="0" borderId="0" xfId="0" applyFont="1"/>
    <xf numFmtId="9" fontId="2" fillId="0" borderId="0" xfId="2" applyFont="1"/>
    <xf numFmtId="165" fontId="2" fillId="0" borderId="0" xfId="2" applyNumberFormat="1" applyFont="1"/>
    <xf numFmtId="166" fontId="2" fillId="0" borderId="0" xfId="2" applyNumberFormat="1" applyFont="1"/>
    <xf numFmtId="10" fontId="2" fillId="0" borderId="0" xfId="2" applyNumberFormat="1" applyFont="1"/>
    <xf numFmtId="165" fontId="3" fillId="0" borderId="0" xfId="2" applyNumberFormat="1" applyFont="1"/>
    <xf numFmtId="43" fontId="2" fillId="0" borderId="0" xfId="1" applyFont="1"/>
    <xf numFmtId="164" fontId="2" fillId="0" borderId="1" xfId="1" applyNumberFormat="1" applyFont="1" applyBorder="1"/>
    <xf numFmtId="164" fontId="2" fillId="0" borderId="0" xfId="1" applyNumberFormat="1" applyFont="1" applyBorder="1"/>
    <xf numFmtId="164" fontId="2" fillId="0" borderId="2" xfId="1" applyNumberFormat="1" applyFont="1" applyBorder="1"/>
    <xf numFmtId="164" fontId="3" fillId="0" borderId="0" xfId="1" applyNumberFormat="1" applyFont="1"/>
    <xf numFmtId="167" fontId="2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7"/>
  <sheetViews>
    <sheetView tabSelected="1" workbookViewId="0">
      <selection activeCell="A10" sqref="A10"/>
    </sheetView>
  </sheetViews>
  <sheetFormatPr defaultRowHeight="15" x14ac:dyDescent="0.2"/>
  <cols>
    <col min="1" max="1" width="27" style="1" customWidth="1"/>
    <col min="2" max="2" width="14.7109375" style="6" customWidth="1"/>
    <col min="3" max="3" width="19.85546875" style="1" customWidth="1"/>
    <col min="4" max="9" width="14.7109375" style="1" customWidth="1"/>
    <col min="10" max="16384" width="9.140625" style="1"/>
  </cols>
  <sheetData>
    <row r="1" spans="1:9" ht="15.75" x14ac:dyDescent="0.25">
      <c r="A1" s="4" t="s">
        <v>6</v>
      </c>
    </row>
    <row r="2" spans="1:9" x14ac:dyDescent="0.2">
      <c r="A2" s="1" t="s">
        <v>0</v>
      </c>
      <c r="B2" s="7">
        <v>10000000</v>
      </c>
    </row>
    <row r="3" spans="1:9" x14ac:dyDescent="0.2">
      <c r="A3" s="1" t="s">
        <v>53</v>
      </c>
      <c r="B3" s="6">
        <v>0.05</v>
      </c>
      <c r="C3" s="2" t="s">
        <v>1</v>
      </c>
    </row>
    <row r="4" spans="1:9" x14ac:dyDescent="0.2">
      <c r="A4" s="1" t="s">
        <v>54</v>
      </c>
      <c r="B4" s="6">
        <v>0.08</v>
      </c>
      <c r="C4" s="2"/>
    </row>
    <row r="5" spans="1:9" x14ac:dyDescent="0.2">
      <c r="A5" s="1" t="s">
        <v>30</v>
      </c>
      <c r="B5" s="7">
        <v>500000</v>
      </c>
      <c r="C5" s="2"/>
    </row>
    <row r="6" spans="1:9" x14ac:dyDescent="0.2">
      <c r="A6" s="1" t="s">
        <v>3</v>
      </c>
      <c r="B6" s="7">
        <v>20000000</v>
      </c>
      <c r="C6" s="2"/>
    </row>
    <row r="7" spans="1:9" x14ac:dyDescent="0.2">
      <c r="A7" s="1" t="s">
        <v>4</v>
      </c>
      <c r="B7" s="6">
        <v>0.6</v>
      </c>
      <c r="C7" s="2"/>
    </row>
    <row r="8" spans="1:9" x14ac:dyDescent="0.2">
      <c r="A8" s="1" t="s">
        <v>5</v>
      </c>
      <c r="B8" s="6">
        <v>0.25</v>
      </c>
      <c r="C8" s="2"/>
    </row>
    <row r="9" spans="1:9" ht="15.75" x14ac:dyDescent="0.25">
      <c r="A9" s="4" t="s">
        <v>19</v>
      </c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4">
        <v>7</v>
      </c>
      <c r="I9" s="4">
        <v>8</v>
      </c>
    </row>
    <row r="10" spans="1:9" x14ac:dyDescent="0.2">
      <c r="A10" s="6" t="s">
        <v>20</v>
      </c>
      <c r="B10" s="8">
        <v>0.1429</v>
      </c>
      <c r="C10" s="8">
        <v>0.2429</v>
      </c>
      <c r="D10" s="8">
        <v>0.1749</v>
      </c>
      <c r="E10" s="8">
        <v>0.1249</v>
      </c>
      <c r="F10" s="8">
        <v>8.9300000000000004E-2</v>
      </c>
      <c r="G10" s="8">
        <v>8.9200000000000002E-2</v>
      </c>
      <c r="H10" s="8">
        <v>8.9300000000000004E-2</v>
      </c>
      <c r="I10" s="8">
        <v>4.4600000000000001E-2</v>
      </c>
    </row>
    <row r="11" spans="1:9" x14ac:dyDescent="0.2">
      <c r="C11" s="3"/>
    </row>
    <row r="12" spans="1:9" ht="15.75" x14ac:dyDescent="0.25">
      <c r="A12" s="4" t="s">
        <v>18</v>
      </c>
      <c r="B12" s="9" t="s">
        <v>21</v>
      </c>
      <c r="C12" s="9" t="s">
        <v>22</v>
      </c>
      <c r="D12" s="9" t="s">
        <v>23</v>
      </c>
      <c r="E12" s="9" t="s">
        <v>24</v>
      </c>
      <c r="F12" s="9" t="s">
        <v>25</v>
      </c>
      <c r="G12" s="9" t="s">
        <v>26</v>
      </c>
      <c r="H12" s="9" t="s">
        <v>27</v>
      </c>
      <c r="I12" s="9" t="s">
        <v>28</v>
      </c>
    </row>
    <row r="13" spans="1:9" x14ac:dyDescent="0.2">
      <c r="A13" s="1" t="s">
        <v>29</v>
      </c>
      <c r="B13" s="2">
        <f>$B$6</f>
        <v>20000000</v>
      </c>
      <c r="C13" s="2">
        <f t="shared" ref="C13:H13" si="0">$B$6</f>
        <v>20000000</v>
      </c>
      <c r="D13" s="2">
        <f t="shared" si="0"/>
        <v>20000000</v>
      </c>
      <c r="E13" s="2">
        <f t="shared" si="0"/>
        <v>20000000</v>
      </c>
      <c r="F13" s="2">
        <f t="shared" si="0"/>
        <v>20000000</v>
      </c>
      <c r="G13" s="2">
        <f t="shared" si="0"/>
        <v>20000000</v>
      </c>
      <c r="H13" s="2">
        <f t="shared" si="0"/>
        <v>20000000</v>
      </c>
      <c r="I13" s="2">
        <f>$B$6</f>
        <v>20000000</v>
      </c>
    </row>
    <row r="14" spans="1:9" x14ac:dyDescent="0.2">
      <c r="A14" s="1" t="s">
        <v>31</v>
      </c>
      <c r="B14" s="2">
        <f>55%*B13</f>
        <v>11000000</v>
      </c>
      <c r="C14" s="2">
        <f t="shared" ref="C14:I14" si="1">55%*C13</f>
        <v>11000000</v>
      </c>
      <c r="D14" s="2">
        <f t="shared" si="1"/>
        <v>11000000</v>
      </c>
      <c r="E14" s="2">
        <f t="shared" si="1"/>
        <v>11000000</v>
      </c>
      <c r="F14" s="2">
        <f t="shared" si="1"/>
        <v>11000000</v>
      </c>
      <c r="G14" s="2">
        <f t="shared" si="1"/>
        <v>11000000</v>
      </c>
      <c r="H14" s="2">
        <f t="shared" si="1"/>
        <v>11000000</v>
      </c>
      <c r="I14" s="2">
        <f t="shared" si="1"/>
        <v>11000000</v>
      </c>
    </row>
    <row r="15" spans="1:9" x14ac:dyDescent="0.2">
      <c r="A15" s="1" t="s">
        <v>32</v>
      </c>
      <c r="B15" s="11">
        <f>B13-B14</f>
        <v>9000000</v>
      </c>
      <c r="C15" s="11">
        <f t="shared" ref="C15:I15" si="2">C13-C14</f>
        <v>9000000</v>
      </c>
      <c r="D15" s="11">
        <f t="shared" si="2"/>
        <v>9000000</v>
      </c>
      <c r="E15" s="11">
        <f t="shared" si="2"/>
        <v>9000000</v>
      </c>
      <c r="F15" s="11">
        <f t="shared" si="2"/>
        <v>9000000</v>
      </c>
      <c r="G15" s="11">
        <f t="shared" si="2"/>
        <v>9000000</v>
      </c>
      <c r="H15" s="11">
        <f t="shared" si="2"/>
        <v>9000000</v>
      </c>
      <c r="I15" s="11">
        <f t="shared" si="2"/>
        <v>9000000</v>
      </c>
    </row>
    <row r="16" spans="1:9" x14ac:dyDescent="0.2">
      <c r="A16" s="1" t="s">
        <v>33</v>
      </c>
      <c r="B16" s="2">
        <f t="shared" ref="B16:I16" si="3">B10*($B$2-$B$5)</f>
        <v>1357550</v>
      </c>
      <c r="C16" s="2">
        <f t="shared" si="3"/>
        <v>2307550</v>
      </c>
      <c r="D16" s="2">
        <f t="shared" si="3"/>
        <v>1661550</v>
      </c>
      <c r="E16" s="2">
        <f t="shared" si="3"/>
        <v>1186550</v>
      </c>
      <c r="F16" s="2">
        <f t="shared" si="3"/>
        <v>848350</v>
      </c>
      <c r="G16" s="2">
        <f t="shared" si="3"/>
        <v>847400</v>
      </c>
      <c r="H16" s="2">
        <f t="shared" si="3"/>
        <v>848350</v>
      </c>
      <c r="I16" s="2">
        <f t="shared" si="3"/>
        <v>423700</v>
      </c>
    </row>
    <row r="17" spans="1:10" x14ac:dyDescent="0.2">
      <c r="A17" s="1" t="s">
        <v>34</v>
      </c>
      <c r="B17" s="11">
        <f>B15-B16</f>
        <v>7642450</v>
      </c>
      <c r="C17" s="11">
        <f t="shared" ref="C17:H17" si="4">C15-C16</f>
        <v>6692450</v>
      </c>
      <c r="D17" s="11">
        <f t="shared" si="4"/>
        <v>7338450</v>
      </c>
      <c r="E17" s="11">
        <f t="shared" si="4"/>
        <v>7813450</v>
      </c>
      <c r="F17" s="11">
        <f t="shared" si="4"/>
        <v>8151650</v>
      </c>
      <c r="G17" s="11">
        <f t="shared" si="4"/>
        <v>8152600</v>
      </c>
      <c r="H17" s="11">
        <f t="shared" si="4"/>
        <v>8151650</v>
      </c>
      <c r="I17" s="11">
        <f>I15-I16</f>
        <v>8576300</v>
      </c>
      <c r="J17" s="2"/>
    </row>
    <row r="18" spans="1:10" x14ac:dyDescent="0.2">
      <c r="A18" s="1" t="s">
        <v>35</v>
      </c>
      <c r="B18" s="2">
        <f>-$B$8*B17</f>
        <v>-1910612.5</v>
      </c>
      <c r="C18" s="2">
        <f t="shared" ref="C18:I18" si="5">-$B$8*C17</f>
        <v>-1673112.5</v>
      </c>
      <c r="D18" s="2">
        <f t="shared" si="5"/>
        <v>-1834612.5</v>
      </c>
      <c r="E18" s="2">
        <f t="shared" si="5"/>
        <v>-1953362.5</v>
      </c>
      <c r="F18" s="2">
        <f t="shared" si="5"/>
        <v>-2037912.5</v>
      </c>
      <c r="G18" s="2">
        <f t="shared" si="5"/>
        <v>-2038150</v>
      </c>
      <c r="H18" s="2">
        <f t="shared" si="5"/>
        <v>-2037912.5</v>
      </c>
      <c r="I18" s="2">
        <f t="shared" si="5"/>
        <v>-2144075</v>
      </c>
    </row>
    <row r="19" spans="1:10" x14ac:dyDescent="0.2">
      <c r="A19" s="1" t="s">
        <v>36</v>
      </c>
      <c r="B19" s="11">
        <f t="shared" ref="B19:I19" si="6">SUM(B17:B18)</f>
        <v>5731837.5</v>
      </c>
      <c r="C19" s="11">
        <f t="shared" si="6"/>
        <v>5019337.5</v>
      </c>
      <c r="D19" s="11">
        <f t="shared" si="6"/>
        <v>5503837.5</v>
      </c>
      <c r="E19" s="11">
        <f t="shared" si="6"/>
        <v>5860087.5</v>
      </c>
      <c r="F19" s="11">
        <f t="shared" si="6"/>
        <v>6113737.5</v>
      </c>
      <c r="G19" s="11">
        <f t="shared" si="6"/>
        <v>6114450</v>
      </c>
      <c r="H19" s="11">
        <f t="shared" si="6"/>
        <v>6113737.5</v>
      </c>
      <c r="I19" s="11">
        <f t="shared" si="6"/>
        <v>6432225</v>
      </c>
    </row>
    <row r="20" spans="1:10" x14ac:dyDescent="0.2">
      <c r="A20" s="1" t="s">
        <v>37</v>
      </c>
      <c r="B20" s="12">
        <f>B16</f>
        <v>1357550</v>
      </c>
      <c r="C20" s="12">
        <f t="shared" ref="C20:I20" si="7">C16</f>
        <v>2307550</v>
      </c>
      <c r="D20" s="12">
        <f t="shared" si="7"/>
        <v>1661550</v>
      </c>
      <c r="E20" s="12">
        <f t="shared" si="7"/>
        <v>1186550</v>
      </c>
      <c r="F20" s="12">
        <f t="shared" si="7"/>
        <v>848350</v>
      </c>
      <c r="G20" s="12">
        <f t="shared" si="7"/>
        <v>847400</v>
      </c>
      <c r="H20" s="12">
        <f t="shared" si="7"/>
        <v>848350</v>
      </c>
      <c r="I20" s="12">
        <f t="shared" si="7"/>
        <v>423700</v>
      </c>
    </row>
    <row r="21" spans="1:10" x14ac:dyDescent="0.2">
      <c r="A21" s="1" t="s">
        <v>30</v>
      </c>
      <c r="B21" s="12"/>
      <c r="C21" s="12"/>
      <c r="D21" s="12"/>
      <c r="E21" s="12"/>
      <c r="F21" s="12"/>
      <c r="G21" s="12"/>
      <c r="H21" s="12"/>
      <c r="I21" s="12">
        <f>B5</f>
        <v>500000</v>
      </c>
    </row>
    <row r="22" spans="1:10" ht="15.75" thickBot="1" x14ac:dyDescent="0.25">
      <c r="A22" s="1" t="s">
        <v>38</v>
      </c>
      <c r="B22" s="13">
        <f t="shared" ref="B22:I22" si="8">SUM(B19:B21)</f>
        <v>7089387.5</v>
      </c>
      <c r="C22" s="13">
        <f t="shared" si="8"/>
        <v>7326887.5</v>
      </c>
      <c r="D22" s="13">
        <f t="shared" si="8"/>
        <v>7165387.5</v>
      </c>
      <c r="E22" s="13">
        <f t="shared" si="8"/>
        <v>7046637.5</v>
      </c>
      <c r="F22" s="13">
        <f t="shared" si="8"/>
        <v>6962087.5</v>
      </c>
      <c r="G22" s="13">
        <f t="shared" si="8"/>
        <v>6961850</v>
      </c>
      <c r="H22" s="13">
        <f t="shared" si="8"/>
        <v>6962087.5</v>
      </c>
      <c r="I22" s="13">
        <f t="shared" si="8"/>
        <v>7355925</v>
      </c>
    </row>
    <row r="23" spans="1:10" ht="15.75" thickTop="1" x14ac:dyDescent="0.2">
      <c r="B23" s="2"/>
      <c r="C23" s="2"/>
      <c r="D23" s="2"/>
      <c r="E23" s="2"/>
      <c r="F23" s="2"/>
      <c r="G23" s="2"/>
      <c r="H23" s="2"/>
      <c r="I23" s="2"/>
    </row>
    <row r="24" spans="1:10" ht="15.75" x14ac:dyDescent="0.25">
      <c r="A24" s="4" t="s">
        <v>39</v>
      </c>
      <c r="B24" s="2"/>
      <c r="C24" s="2"/>
      <c r="D24" s="2"/>
      <c r="E24" s="2"/>
      <c r="F24" s="2"/>
      <c r="G24" s="2"/>
      <c r="H24" s="2"/>
      <c r="I24" s="2"/>
    </row>
    <row r="25" spans="1:10" ht="15.75" x14ac:dyDescent="0.25">
      <c r="A25" s="4" t="s">
        <v>19</v>
      </c>
      <c r="B25" s="14" t="s">
        <v>40</v>
      </c>
      <c r="C25" s="2" t="s">
        <v>42</v>
      </c>
      <c r="D25" s="2" t="s">
        <v>43</v>
      </c>
      <c r="E25" s="2"/>
      <c r="F25" s="2"/>
      <c r="G25" s="2"/>
      <c r="H25" s="2"/>
      <c r="I25" s="2"/>
    </row>
    <row r="26" spans="1:10" x14ac:dyDescent="0.2">
      <c r="A26" s="1">
        <v>0</v>
      </c>
      <c r="B26" s="2">
        <f>-B2</f>
        <v>-10000000</v>
      </c>
      <c r="C26" s="2"/>
      <c r="D26" s="2"/>
      <c r="E26" s="2"/>
      <c r="F26" s="2"/>
      <c r="G26" s="2"/>
      <c r="H26" s="2"/>
      <c r="I26" s="2"/>
    </row>
    <row r="27" spans="1:10" x14ac:dyDescent="0.2">
      <c r="A27" s="1">
        <v>1</v>
      </c>
      <c r="B27" s="2">
        <f>B22</f>
        <v>7089387.5</v>
      </c>
      <c r="C27" s="15">
        <f>1/1.08^1</f>
        <v>0.92592592592592582</v>
      </c>
      <c r="D27" s="2">
        <f>C27*B27</f>
        <v>6564247.6851851847</v>
      </c>
      <c r="E27" s="2"/>
      <c r="F27" s="2"/>
      <c r="G27" s="2"/>
      <c r="H27" s="2"/>
      <c r="I27" s="2"/>
    </row>
    <row r="28" spans="1:10" x14ac:dyDescent="0.2">
      <c r="A28" s="1">
        <v>2</v>
      </c>
      <c r="B28" s="2">
        <f>C22</f>
        <v>7326887.5</v>
      </c>
      <c r="C28" s="15">
        <f>1/1.08^2</f>
        <v>0.85733882030178321</v>
      </c>
      <c r="D28" s="2">
        <f t="shared" ref="D28:D34" si="9">C28*B28</f>
        <v>6281625.0857338812</v>
      </c>
      <c r="E28" s="2"/>
      <c r="F28" s="2"/>
      <c r="G28" s="2"/>
      <c r="H28" s="2"/>
      <c r="I28" s="2"/>
    </row>
    <row r="29" spans="1:10" x14ac:dyDescent="0.2">
      <c r="A29" s="1">
        <v>3</v>
      </c>
      <c r="B29" s="2">
        <f>D22</f>
        <v>7165387.5</v>
      </c>
      <c r="C29" s="15">
        <f>1/1.08^3</f>
        <v>0.79383224102016958</v>
      </c>
      <c r="D29" s="2">
        <f t="shared" si="9"/>
        <v>5688115.6169029102</v>
      </c>
      <c r="E29" s="2"/>
      <c r="F29" s="2"/>
      <c r="G29" s="2"/>
      <c r="H29" s="2"/>
      <c r="I29" s="2"/>
    </row>
    <row r="30" spans="1:10" x14ac:dyDescent="0.2">
      <c r="A30" s="1">
        <v>4</v>
      </c>
      <c r="B30" s="2">
        <f>E22</f>
        <v>7046637.5</v>
      </c>
      <c r="C30" s="15">
        <f>1/1.08^4</f>
        <v>0.73502985279645328</v>
      </c>
      <c r="D30" s="2">
        <f t="shared" si="9"/>
        <v>5179488.9243349675</v>
      </c>
      <c r="E30" s="2"/>
      <c r="F30" s="2"/>
      <c r="G30" s="2"/>
      <c r="H30" s="2"/>
      <c r="I30" s="2"/>
    </row>
    <row r="31" spans="1:10" x14ac:dyDescent="0.2">
      <c r="A31" s="1">
        <v>5</v>
      </c>
      <c r="B31" s="2">
        <f>F22</f>
        <v>6962087.5</v>
      </c>
      <c r="C31" s="15">
        <f>1/1.08^5</f>
        <v>0.68058319703375303</v>
      </c>
      <c r="D31" s="2">
        <f t="shared" si="9"/>
        <v>4738279.7687787293</v>
      </c>
      <c r="E31" s="2"/>
      <c r="F31" s="2"/>
      <c r="G31" s="2"/>
      <c r="H31" s="2"/>
      <c r="I31" s="2"/>
    </row>
    <row r="32" spans="1:10" x14ac:dyDescent="0.2">
      <c r="A32" s="1">
        <v>6</v>
      </c>
      <c r="B32" s="2">
        <f>G22</f>
        <v>6961850</v>
      </c>
      <c r="C32" s="15">
        <f>1/1.08^6</f>
        <v>0.63016962688310452</v>
      </c>
      <c r="D32" s="2">
        <f t="shared" si="9"/>
        <v>4387146.4169161413</v>
      </c>
      <c r="E32" s="2"/>
      <c r="F32" s="2"/>
      <c r="G32" s="2"/>
      <c r="H32" s="2"/>
      <c r="I32" s="2"/>
    </row>
    <row r="33" spans="1:9" x14ac:dyDescent="0.2">
      <c r="A33" s="1">
        <v>7</v>
      </c>
      <c r="B33" s="2">
        <f>H22</f>
        <v>6962087.5</v>
      </c>
      <c r="C33" s="15">
        <f>1/1.08^7</f>
        <v>0.58349039526213387</v>
      </c>
      <c r="D33" s="2">
        <f t="shared" si="9"/>
        <v>4062311.1872245613</v>
      </c>
      <c r="E33" s="2"/>
      <c r="F33" s="2"/>
      <c r="G33" s="2"/>
      <c r="H33" s="2"/>
      <c r="I33" s="2"/>
    </row>
    <row r="34" spans="1:9" x14ac:dyDescent="0.2">
      <c r="A34" s="1">
        <v>8</v>
      </c>
      <c r="B34" s="2">
        <f>I22</f>
        <v>7355925</v>
      </c>
      <c r="C34" s="15">
        <f>1/1.08^8</f>
        <v>0.54026888450197574</v>
      </c>
      <c r="D34" s="2">
        <f t="shared" si="9"/>
        <v>3974177.3942301958</v>
      </c>
      <c r="E34" s="2"/>
      <c r="F34" s="2"/>
      <c r="G34" s="2"/>
      <c r="H34" s="2"/>
      <c r="I34" s="2"/>
    </row>
    <row r="35" spans="1:9" x14ac:dyDescent="0.2">
      <c r="A35" s="1" t="s">
        <v>44</v>
      </c>
      <c r="B35" s="2"/>
      <c r="C35" s="2"/>
      <c r="D35" s="11">
        <f>SUM(D27:D34)</f>
        <v>40875392.079306573</v>
      </c>
      <c r="E35" s="2"/>
      <c r="F35" s="2"/>
      <c r="G35" s="2"/>
      <c r="H35" s="2"/>
      <c r="I35" s="2"/>
    </row>
    <row r="36" spans="1:9" x14ac:dyDescent="0.2">
      <c r="A36" s="1" t="s">
        <v>9</v>
      </c>
      <c r="C36" s="2"/>
      <c r="D36" s="2">
        <f>B26</f>
        <v>-10000000</v>
      </c>
      <c r="E36" s="2"/>
      <c r="F36" s="2"/>
      <c r="G36" s="2"/>
      <c r="H36" s="2"/>
      <c r="I36" s="2"/>
    </row>
    <row r="37" spans="1:9" ht="15.75" thickBot="1" x14ac:dyDescent="0.25">
      <c r="A37" s="1" t="s">
        <v>39</v>
      </c>
      <c r="B37" s="2"/>
      <c r="C37" s="2"/>
      <c r="D37" s="13">
        <f>SUM(D35:D36)</f>
        <v>30875392.079306573</v>
      </c>
      <c r="E37" s="2"/>
      <c r="F37" s="2"/>
      <c r="G37" s="2"/>
      <c r="H37" s="2"/>
      <c r="I37" s="2"/>
    </row>
    <row r="38" spans="1:9" ht="15.75" thickTop="1" x14ac:dyDescent="0.2">
      <c r="A38" s="1" t="s">
        <v>41</v>
      </c>
      <c r="B38" s="2"/>
      <c r="C38" s="2"/>
      <c r="D38" s="8">
        <f>IRR(B26:B34)</f>
        <v>0.7045328703944238</v>
      </c>
      <c r="E38" s="2"/>
      <c r="F38" s="2"/>
      <c r="G38" s="2"/>
      <c r="H38" s="2"/>
      <c r="I38" s="2"/>
    </row>
    <row r="39" spans="1:9" x14ac:dyDescent="0.2">
      <c r="A39" s="1" t="s">
        <v>45</v>
      </c>
      <c r="B39" s="2"/>
      <c r="C39" s="2"/>
      <c r="D39" s="10">
        <f>D35/-D36</f>
        <v>4.0875392079306572</v>
      </c>
      <c r="E39" s="2"/>
      <c r="F39" s="2"/>
      <c r="G39" s="2"/>
      <c r="H39" s="2"/>
      <c r="I39" s="2"/>
    </row>
    <row r="40" spans="1:9" x14ac:dyDescent="0.2"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1" t="s">
        <v>46</v>
      </c>
      <c r="B41" s="2"/>
      <c r="C41" s="2"/>
      <c r="D41" s="2"/>
      <c r="E41" s="2"/>
      <c r="F41" s="2"/>
      <c r="G41" s="2"/>
      <c r="H41" s="2"/>
      <c r="I41" s="2"/>
    </row>
    <row r="42" spans="1:9" ht="15.75" x14ac:dyDescent="0.25">
      <c r="A42" s="4" t="s">
        <v>19</v>
      </c>
      <c r="B42" s="14" t="s">
        <v>40</v>
      </c>
      <c r="C42" s="2" t="s">
        <v>47</v>
      </c>
      <c r="D42" s="2" t="s">
        <v>48</v>
      </c>
      <c r="E42" s="2"/>
      <c r="F42" s="2"/>
      <c r="G42" s="2"/>
      <c r="H42" s="2"/>
      <c r="I42" s="2"/>
    </row>
    <row r="43" spans="1:9" x14ac:dyDescent="0.2">
      <c r="A43" s="1">
        <v>0</v>
      </c>
      <c r="B43" s="2">
        <f>B26</f>
        <v>-10000000</v>
      </c>
      <c r="C43" s="2">
        <f>B43</f>
        <v>-10000000</v>
      </c>
      <c r="D43" s="2">
        <f>C43</f>
        <v>-10000000</v>
      </c>
      <c r="E43" s="2"/>
      <c r="F43" s="2"/>
      <c r="G43" s="2"/>
      <c r="H43" s="2"/>
      <c r="I43" s="2"/>
    </row>
    <row r="44" spans="1:9" x14ac:dyDescent="0.2">
      <c r="A44" s="1">
        <v>1</v>
      </c>
      <c r="B44" s="2">
        <f t="shared" ref="B44:B51" si="10">B27</f>
        <v>7089387.5</v>
      </c>
      <c r="C44" s="2">
        <f>B44</f>
        <v>7089387.5</v>
      </c>
      <c r="D44" s="2">
        <f>D43+C44</f>
        <v>-2910612.5</v>
      </c>
      <c r="E44" s="2"/>
      <c r="F44" s="2"/>
      <c r="G44" s="2"/>
      <c r="H44" s="2"/>
      <c r="I44" s="2"/>
    </row>
    <row r="45" spans="1:9" x14ac:dyDescent="0.2">
      <c r="A45" s="1">
        <v>2</v>
      </c>
      <c r="B45" s="2">
        <f t="shared" si="10"/>
        <v>7326887.5</v>
      </c>
      <c r="C45" s="2">
        <f>B45+C44</f>
        <v>14416275</v>
      </c>
      <c r="D45" s="2"/>
      <c r="E45" s="2"/>
      <c r="F45" s="2"/>
      <c r="G45" s="2"/>
      <c r="H45" s="2"/>
      <c r="I45" s="2"/>
    </row>
    <row r="46" spans="1:9" x14ac:dyDescent="0.2">
      <c r="A46" s="1">
        <v>3</v>
      </c>
      <c r="B46" s="2">
        <f t="shared" si="10"/>
        <v>7165387.5</v>
      </c>
      <c r="C46" s="2">
        <f t="shared" ref="C46:C51" si="11">B46+C45</f>
        <v>21581662.5</v>
      </c>
      <c r="D46" s="2"/>
      <c r="E46" s="2"/>
      <c r="F46" s="2"/>
      <c r="G46" s="2"/>
      <c r="H46" s="2"/>
      <c r="I46" s="2"/>
    </row>
    <row r="47" spans="1:9" x14ac:dyDescent="0.2">
      <c r="A47" s="1">
        <v>4</v>
      </c>
      <c r="B47" s="2">
        <f t="shared" si="10"/>
        <v>7046637.5</v>
      </c>
      <c r="C47" s="2">
        <f t="shared" si="11"/>
        <v>28628300</v>
      </c>
      <c r="D47" s="2"/>
      <c r="E47" s="2"/>
      <c r="F47" s="2"/>
      <c r="G47" s="2"/>
      <c r="H47" s="2"/>
      <c r="I47" s="2"/>
    </row>
    <row r="48" spans="1:9" x14ac:dyDescent="0.2">
      <c r="A48" s="1">
        <v>5</v>
      </c>
      <c r="B48" s="2">
        <f t="shared" si="10"/>
        <v>6962087.5</v>
      </c>
      <c r="C48" s="2">
        <f t="shared" si="11"/>
        <v>35590387.5</v>
      </c>
      <c r="D48" s="2"/>
      <c r="E48" s="2"/>
      <c r="F48" s="2"/>
      <c r="G48" s="2"/>
      <c r="H48" s="2"/>
      <c r="I48" s="2"/>
    </row>
    <row r="49" spans="1:9" x14ac:dyDescent="0.2">
      <c r="A49" s="1">
        <v>6</v>
      </c>
      <c r="B49" s="2">
        <f t="shared" si="10"/>
        <v>6961850</v>
      </c>
      <c r="C49" s="2">
        <f t="shared" si="11"/>
        <v>42552237.5</v>
      </c>
      <c r="D49" s="2"/>
      <c r="E49" s="2"/>
      <c r="F49" s="2"/>
      <c r="G49" s="2"/>
      <c r="H49" s="2"/>
      <c r="I49" s="2"/>
    </row>
    <row r="50" spans="1:9" x14ac:dyDescent="0.2">
      <c r="A50" s="1">
        <v>7</v>
      </c>
      <c r="B50" s="2">
        <f t="shared" si="10"/>
        <v>6962087.5</v>
      </c>
      <c r="C50" s="2">
        <f t="shared" si="11"/>
        <v>49514325</v>
      </c>
      <c r="D50" s="2"/>
      <c r="E50" s="2"/>
      <c r="F50" s="2"/>
      <c r="G50" s="2"/>
      <c r="H50" s="2"/>
      <c r="I50" s="2"/>
    </row>
    <row r="51" spans="1:9" x14ac:dyDescent="0.2">
      <c r="A51" s="1">
        <v>8</v>
      </c>
      <c r="B51" s="2">
        <f t="shared" si="10"/>
        <v>7355925</v>
      </c>
      <c r="C51" s="2">
        <f t="shared" si="11"/>
        <v>56870250</v>
      </c>
      <c r="D51" s="2"/>
      <c r="E51" s="2"/>
      <c r="F51" s="2"/>
      <c r="G51" s="2"/>
      <c r="H51" s="2"/>
      <c r="I51" s="2"/>
    </row>
    <row r="52" spans="1:9" x14ac:dyDescent="0.2">
      <c r="A52" s="1" t="s">
        <v>46</v>
      </c>
      <c r="B52" s="2"/>
      <c r="C52" s="2"/>
      <c r="D52" s="10">
        <f>1+-D44/B45</f>
        <v>1.3972508790397014</v>
      </c>
      <c r="E52" s="2"/>
      <c r="F52" s="2"/>
      <c r="G52" s="2"/>
      <c r="H52" s="2"/>
      <c r="I52" s="2"/>
    </row>
    <row r="53" spans="1:9" x14ac:dyDescent="0.2">
      <c r="B53" s="2"/>
      <c r="C53" s="2"/>
      <c r="D53" s="2"/>
      <c r="E53" s="2"/>
      <c r="F53" s="2"/>
      <c r="G53" s="2"/>
      <c r="H53" s="2"/>
      <c r="I53" s="2"/>
    </row>
    <row r="54" spans="1:9" x14ac:dyDescent="0.2">
      <c r="B54" s="2"/>
      <c r="C54" s="2"/>
      <c r="D54" s="2"/>
      <c r="E54" s="2"/>
      <c r="F54" s="2"/>
      <c r="G54" s="2"/>
      <c r="H54" s="2"/>
      <c r="I54" s="2"/>
    </row>
    <row r="55" spans="1:9" x14ac:dyDescent="0.2">
      <c r="B55" s="2"/>
      <c r="C55" s="2"/>
      <c r="D55" s="2"/>
      <c r="E55" s="2"/>
      <c r="F55" s="2"/>
      <c r="G55" s="2"/>
      <c r="H55" s="2"/>
      <c r="I55" s="2"/>
    </row>
    <row r="56" spans="1:9" x14ac:dyDescent="0.2">
      <c r="B56" s="2"/>
      <c r="C56" s="2"/>
      <c r="D56" s="2"/>
      <c r="E56" s="2"/>
      <c r="F56" s="2"/>
      <c r="G56" s="2"/>
      <c r="H56" s="2"/>
      <c r="I56" s="2"/>
    </row>
    <row r="57" spans="1:9" x14ac:dyDescent="0.2">
      <c r="B57" s="2"/>
      <c r="C57" s="2"/>
      <c r="D57" s="2"/>
      <c r="E57" s="2"/>
      <c r="F57" s="2"/>
      <c r="G57" s="2"/>
      <c r="H57" s="2"/>
      <c r="I57" s="2"/>
    </row>
    <row r="58" spans="1:9" x14ac:dyDescent="0.2">
      <c r="B58" s="2"/>
      <c r="C58" s="2"/>
      <c r="D58" s="2"/>
      <c r="E58" s="2"/>
      <c r="F58" s="2"/>
      <c r="G58" s="2"/>
      <c r="H58" s="2"/>
      <c r="I58" s="2"/>
    </row>
    <row r="59" spans="1:9" x14ac:dyDescent="0.2">
      <c r="B59" s="2"/>
      <c r="C59" s="2"/>
      <c r="D59" s="2"/>
      <c r="E59" s="2"/>
      <c r="F59" s="2"/>
      <c r="G59" s="2"/>
      <c r="H59" s="2"/>
      <c r="I59" s="2"/>
    </row>
    <row r="60" spans="1:9" x14ac:dyDescent="0.2">
      <c r="B60" s="2"/>
      <c r="C60" s="2"/>
      <c r="D60" s="2"/>
      <c r="E60" s="2"/>
      <c r="F60" s="2"/>
      <c r="G60" s="2"/>
      <c r="H60" s="2"/>
      <c r="I60" s="2"/>
    </row>
    <row r="61" spans="1:9" x14ac:dyDescent="0.2">
      <c r="B61" s="2"/>
      <c r="C61" s="2"/>
      <c r="D61" s="2"/>
      <c r="E61" s="2"/>
      <c r="F61" s="2"/>
      <c r="G61" s="2"/>
      <c r="H61" s="2"/>
      <c r="I61" s="2"/>
    </row>
    <row r="62" spans="1:9" x14ac:dyDescent="0.2">
      <c r="B62" s="2"/>
      <c r="C62" s="2"/>
      <c r="D62" s="2"/>
      <c r="E62" s="2"/>
      <c r="F62" s="2"/>
      <c r="G62" s="2"/>
      <c r="H62" s="2"/>
      <c r="I62" s="2"/>
    </row>
    <row r="63" spans="1:9" x14ac:dyDescent="0.2">
      <c r="B63" s="2"/>
      <c r="C63" s="2"/>
      <c r="D63" s="2"/>
      <c r="E63" s="2"/>
      <c r="F63" s="2"/>
      <c r="G63" s="2"/>
      <c r="H63" s="2"/>
      <c r="I63" s="2"/>
    </row>
    <row r="64" spans="1:9" x14ac:dyDescent="0.2">
      <c r="B64" s="2"/>
      <c r="C64" s="2"/>
      <c r="D64" s="2"/>
      <c r="E64" s="2"/>
      <c r="F64" s="2"/>
      <c r="G64" s="2"/>
      <c r="H64" s="2"/>
      <c r="I64" s="2"/>
    </row>
    <row r="65" spans="2:9" x14ac:dyDescent="0.2">
      <c r="B65" s="2"/>
      <c r="C65" s="2"/>
      <c r="D65" s="2"/>
      <c r="E65" s="2"/>
      <c r="F65" s="2"/>
      <c r="G65" s="2"/>
      <c r="H65" s="2"/>
      <c r="I65" s="2"/>
    </row>
    <row r="66" spans="2:9" x14ac:dyDescent="0.2">
      <c r="B66" s="2"/>
      <c r="C66" s="2"/>
      <c r="D66" s="2"/>
      <c r="E66" s="2"/>
      <c r="F66" s="2"/>
      <c r="G66" s="2"/>
      <c r="H66" s="2"/>
      <c r="I66" s="2"/>
    </row>
    <row r="67" spans="2:9" x14ac:dyDescent="0.2">
      <c r="B67" s="2"/>
      <c r="C67" s="2"/>
      <c r="D67" s="2"/>
      <c r="E67" s="2"/>
      <c r="F67" s="2"/>
      <c r="G67" s="2"/>
      <c r="H67" s="2"/>
      <c r="I67" s="2"/>
    </row>
    <row r="68" spans="2:9" x14ac:dyDescent="0.2">
      <c r="B68" s="2"/>
      <c r="C68" s="2"/>
      <c r="D68" s="2"/>
      <c r="E68" s="2"/>
      <c r="F68" s="2"/>
      <c r="G68" s="2"/>
      <c r="H68" s="2"/>
      <c r="I68" s="2"/>
    </row>
    <row r="69" spans="2:9" x14ac:dyDescent="0.2">
      <c r="B69" s="2"/>
      <c r="C69" s="2"/>
      <c r="D69" s="2"/>
      <c r="E69" s="2"/>
      <c r="F69" s="2"/>
      <c r="G69" s="2"/>
      <c r="H69" s="2"/>
      <c r="I69" s="2"/>
    </row>
    <row r="70" spans="2:9" x14ac:dyDescent="0.2">
      <c r="B70" s="2"/>
      <c r="C70" s="2"/>
      <c r="D70" s="2"/>
      <c r="E70" s="2"/>
      <c r="F70" s="2"/>
      <c r="G70" s="2"/>
      <c r="H70" s="2"/>
      <c r="I70" s="2"/>
    </row>
    <row r="71" spans="2:9" x14ac:dyDescent="0.2">
      <c r="B71" s="2"/>
      <c r="C71" s="2"/>
      <c r="D71" s="2"/>
      <c r="E71" s="2"/>
      <c r="F71" s="2"/>
      <c r="G71" s="2"/>
      <c r="H71" s="2"/>
      <c r="I71" s="2"/>
    </row>
    <row r="72" spans="2:9" x14ac:dyDescent="0.2">
      <c r="B72" s="2"/>
      <c r="C72" s="2"/>
      <c r="D72" s="2"/>
      <c r="E72" s="2"/>
      <c r="F72" s="2"/>
      <c r="G72" s="2"/>
      <c r="H72" s="2"/>
      <c r="I72" s="2"/>
    </row>
    <row r="73" spans="2:9" x14ac:dyDescent="0.2">
      <c r="B73" s="2"/>
      <c r="C73" s="2"/>
      <c r="D73" s="2"/>
      <c r="E73" s="2"/>
      <c r="F73" s="2"/>
      <c r="G73" s="2"/>
      <c r="H73" s="2"/>
      <c r="I73" s="2"/>
    </row>
    <row r="74" spans="2:9" x14ac:dyDescent="0.2">
      <c r="B74" s="2"/>
      <c r="C74" s="2"/>
      <c r="D74" s="2"/>
      <c r="E74" s="2"/>
      <c r="F74" s="2"/>
      <c r="G74" s="2"/>
      <c r="H74" s="2"/>
      <c r="I74" s="2"/>
    </row>
    <row r="75" spans="2:9" x14ac:dyDescent="0.2">
      <c r="B75" s="2"/>
      <c r="C75" s="2"/>
      <c r="D75" s="2"/>
      <c r="E75" s="2"/>
      <c r="F75" s="2"/>
      <c r="G75" s="2"/>
      <c r="H75" s="2"/>
      <c r="I75" s="2"/>
    </row>
    <row r="76" spans="2:9" x14ac:dyDescent="0.2">
      <c r="B76" s="2"/>
      <c r="C76" s="2"/>
      <c r="D76" s="2"/>
      <c r="E76" s="2"/>
      <c r="F76" s="2"/>
      <c r="G76" s="2"/>
      <c r="H76" s="2"/>
      <c r="I76" s="2"/>
    </row>
    <row r="77" spans="2:9" x14ac:dyDescent="0.2">
      <c r="B77" s="2"/>
      <c r="C77" s="2"/>
      <c r="D77" s="2"/>
      <c r="E77" s="2"/>
      <c r="F77" s="2"/>
      <c r="G77" s="2"/>
      <c r="H77" s="2"/>
      <c r="I77" s="2"/>
    </row>
    <row r="78" spans="2:9" x14ac:dyDescent="0.2">
      <c r="B78" s="2"/>
      <c r="C78" s="2"/>
      <c r="D78" s="2"/>
      <c r="E78" s="2"/>
      <c r="F78" s="2"/>
      <c r="G78" s="2"/>
      <c r="H78" s="2"/>
      <c r="I78" s="2"/>
    </row>
    <row r="79" spans="2:9" x14ac:dyDescent="0.2">
      <c r="B79" s="2"/>
      <c r="C79" s="2"/>
      <c r="D79" s="2"/>
      <c r="E79" s="2"/>
      <c r="F79" s="2"/>
      <c r="G79" s="2"/>
      <c r="H79" s="2"/>
      <c r="I79" s="2"/>
    </row>
    <row r="80" spans="2:9" x14ac:dyDescent="0.2">
      <c r="B80" s="2"/>
      <c r="C80" s="2"/>
      <c r="D80" s="2"/>
      <c r="E80" s="2"/>
      <c r="F80" s="2"/>
      <c r="G80" s="2"/>
      <c r="H80" s="2"/>
      <c r="I80" s="2"/>
    </row>
    <row r="81" spans="2:9" x14ac:dyDescent="0.2">
      <c r="B81" s="2"/>
      <c r="C81" s="2"/>
      <c r="D81" s="2"/>
      <c r="E81" s="2"/>
      <c r="F81" s="2"/>
      <c r="G81" s="2"/>
      <c r="H81" s="2"/>
      <c r="I81" s="2"/>
    </row>
    <row r="82" spans="2:9" x14ac:dyDescent="0.2">
      <c r="B82" s="2"/>
      <c r="C82" s="2"/>
      <c r="D82" s="2"/>
      <c r="E82" s="2"/>
      <c r="F82" s="2"/>
      <c r="G82" s="2"/>
      <c r="H82" s="2"/>
      <c r="I82" s="2"/>
    </row>
    <row r="83" spans="2:9" x14ac:dyDescent="0.2">
      <c r="B83" s="2"/>
      <c r="C83" s="2"/>
      <c r="D83" s="2"/>
      <c r="E83" s="2"/>
      <c r="F83" s="2"/>
      <c r="G83" s="2"/>
      <c r="H83" s="2"/>
      <c r="I83" s="2"/>
    </row>
    <row r="84" spans="2:9" x14ac:dyDescent="0.2">
      <c r="B84" s="2"/>
      <c r="C84" s="2"/>
      <c r="D84" s="2"/>
      <c r="E84" s="2"/>
      <c r="F84" s="2"/>
      <c r="G84" s="2"/>
      <c r="H84" s="2"/>
      <c r="I84" s="2"/>
    </row>
    <row r="85" spans="2:9" x14ac:dyDescent="0.2">
      <c r="B85" s="2"/>
      <c r="C85" s="2"/>
      <c r="D85" s="2"/>
      <c r="E85" s="2"/>
      <c r="F85" s="2"/>
      <c r="G85" s="2"/>
      <c r="H85" s="2"/>
      <c r="I85" s="2"/>
    </row>
    <row r="86" spans="2:9" x14ac:dyDescent="0.2">
      <c r="B86" s="2"/>
      <c r="C86" s="2"/>
      <c r="D86" s="2"/>
      <c r="E86" s="2"/>
      <c r="F86" s="2"/>
      <c r="G86" s="2"/>
      <c r="H86" s="2"/>
      <c r="I86" s="2"/>
    </row>
    <row r="87" spans="2:9" x14ac:dyDescent="0.2">
      <c r="B87" s="2"/>
      <c r="C87" s="2"/>
      <c r="D87" s="2"/>
      <c r="E87" s="2"/>
      <c r="F87" s="2"/>
      <c r="G87" s="2"/>
      <c r="H87" s="2"/>
      <c r="I87" s="2"/>
    </row>
    <row r="88" spans="2:9" x14ac:dyDescent="0.2">
      <c r="B88" s="2"/>
      <c r="C88" s="2"/>
      <c r="D88" s="2"/>
      <c r="E88" s="2"/>
      <c r="F88" s="2"/>
      <c r="G88" s="2"/>
      <c r="H88" s="2"/>
      <c r="I88" s="2"/>
    </row>
    <row r="89" spans="2:9" x14ac:dyDescent="0.2">
      <c r="B89" s="2"/>
      <c r="C89" s="2"/>
      <c r="D89" s="2"/>
      <c r="E89" s="2"/>
      <c r="F89" s="2"/>
      <c r="G89" s="2"/>
      <c r="H89" s="2"/>
      <c r="I89" s="2"/>
    </row>
    <row r="90" spans="2:9" x14ac:dyDescent="0.2">
      <c r="B90" s="2"/>
      <c r="C90" s="2"/>
      <c r="D90" s="2"/>
      <c r="E90" s="2"/>
      <c r="F90" s="2"/>
      <c r="G90" s="2"/>
      <c r="H90" s="2"/>
      <c r="I90" s="2"/>
    </row>
    <row r="91" spans="2:9" x14ac:dyDescent="0.2">
      <c r="B91" s="2"/>
      <c r="C91" s="2"/>
      <c r="D91" s="2"/>
      <c r="E91" s="2"/>
      <c r="F91" s="2"/>
      <c r="G91" s="2"/>
      <c r="H91" s="2"/>
      <c r="I91" s="2"/>
    </row>
    <row r="92" spans="2:9" x14ac:dyDescent="0.2">
      <c r="B92" s="2"/>
      <c r="C92" s="2"/>
      <c r="D92" s="2"/>
      <c r="E92" s="2"/>
      <c r="F92" s="2"/>
      <c r="G92" s="2"/>
      <c r="H92" s="2"/>
      <c r="I92" s="2"/>
    </row>
    <row r="93" spans="2:9" x14ac:dyDescent="0.2">
      <c r="B93" s="2"/>
      <c r="C93" s="2"/>
      <c r="D93" s="2"/>
      <c r="E93" s="2"/>
      <c r="F93" s="2"/>
      <c r="G93" s="2"/>
      <c r="H93" s="2"/>
      <c r="I93" s="2"/>
    </row>
    <row r="94" spans="2:9" x14ac:dyDescent="0.2">
      <c r="B94" s="2"/>
      <c r="C94" s="2"/>
      <c r="D94" s="2"/>
      <c r="E94" s="2"/>
      <c r="F94" s="2"/>
      <c r="G94" s="2"/>
      <c r="H94" s="2"/>
      <c r="I94" s="2"/>
    </row>
    <row r="95" spans="2:9" x14ac:dyDescent="0.2">
      <c r="B95" s="2"/>
      <c r="C95" s="2"/>
      <c r="D95" s="2"/>
      <c r="E95" s="2"/>
      <c r="F95" s="2"/>
      <c r="G95" s="2"/>
      <c r="H95" s="2"/>
      <c r="I95" s="2"/>
    </row>
    <row r="96" spans="2:9" x14ac:dyDescent="0.2">
      <c r="B96" s="2"/>
      <c r="C96" s="2"/>
      <c r="D96" s="2"/>
      <c r="E96" s="2"/>
      <c r="F96" s="2"/>
      <c r="G96" s="2"/>
      <c r="H96" s="2"/>
      <c r="I96" s="2"/>
    </row>
    <row r="97" spans="2:9" x14ac:dyDescent="0.2">
      <c r="B97" s="2"/>
      <c r="C97" s="2"/>
      <c r="D97" s="2"/>
      <c r="E97" s="2"/>
      <c r="F97" s="2"/>
      <c r="G97" s="2"/>
      <c r="H97" s="2"/>
      <c r="I97" s="2"/>
    </row>
    <row r="98" spans="2:9" x14ac:dyDescent="0.2">
      <c r="B98" s="2"/>
      <c r="C98" s="2"/>
      <c r="D98" s="2"/>
      <c r="E98" s="2"/>
      <c r="F98" s="2"/>
      <c r="G98" s="2"/>
      <c r="H98" s="2"/>
      <c r="I98" s="2"/>
    </row>
    <row r="99" spans="2:9" x14ac:dyDescent="0.2">
      <c r="B99" s="2"/>
      <c r="C99" s="2"/>
      <c r="D99" s="2"/>
      <c r="E99" s="2"/>
      <c r="F99" s="2"/>
      <c r="G99" s="2"/>
      <c r="H99" s="2"/>
      <c r="I99" s="2"/>
    </row>
    <row r="100" spans="2:9" x14ac:dyDescent="0.2">
      <c r="B100" s="2"/>
      <c r="C100" s="2"/>
      <c r="D100" s="2"/>
      <c r="E100" s="2"/>
      <c r="F100" s="2"/>
      <c r="G100" s="2"/>
      <c r="H100" s="2"/>
      <c r="I100" s="2"/>
    </row>
    <row r="101" spans="2:9" x14ac:dyDescent="0.2">
      <c r="B101" s="2"/>
      <c r="C101" s="2"/>
      <c r="D101" s="2"/>
      <c r="E101" s="2"/>
      <c r="F101" s="2"/>
      <c r="G101" s="2"/>
      <c r="H101" s="2"/>
      <c r="I101" s="2"/>
    </row>
    <row r="102" spans="2:9" x14ac:dyDescent="0.2">
      <c r="B102" s="2"/>
      <c r="C102" s="2"/>
      <c r="D102" s="2"/>
      <c r="E102" s="2"/>
      <c r="F102" s="2"/>
      <c r="G102" s="2"/>
      <c r="H102" s="2"/>
      <c r="I102" s="2"/>
    </row>
    <row r="103" spans="2:9" x14ac:dyDescent="0.2">
      <c r="B103" s="2"/>
      <c r="C103" s="2"/>
      <c r="D103" s="2"/>
      <c r="E103" s="2"/>
      <c r="F103" s="2"/>
      <c r="G103" s="2"/>
      <c r="H103" s="2"/>
      <c r="I103" s="2"/>
    </row>
    <row r="104" spans="2:9" x14ac:dyDescent="0.2">
      <c r="B104" s="2"/>
      <c r="C104" s="2"/>
      <c r="D104" s="2"/>
      <c r="E104" s="2"/>
      <c r="F104" s="2"/>
      <c r="G104" s="2"/>
      <c r="H104" s="2"/>
      <c r="I104" s="2"/>
    </row>
    <row r="105" spans="2:9" x14ac:dyDescent="0.2">
      <c r="B105" s="2"/>
      <c r="C105" s="2"/>
      <c r="D105" s="2"/>
      <c r="E105" s="2"/>
      <c r="F105" s="2"/>
      <c r="G105" s="2"/>
      <c r="H105" s="2"/>
      <c r="I105" s="2"/>
    </row>
    <row r="106" spans="2:9" x14ac:dyDescent="0.2">
      <c r="B106" s="2"/>
      <c r="C106" s="2"/>
      <c r="D106" s="2"/>
      <c r="E106" s="2"/>
      <c r="F106" s="2"/>
      <c r="G106" s="2"/>
      <c r="H106" s="2"/>
      <c r="I106" s="2"/>
    </row>
    <row r="107" spans="2:9" x14ac:dyDescent="0.2">
      <c r="B107" s="2"/>
      <c r="C107" s="2"/>
      <c r="D107" s="2"/>
      <c r="E107" s="2"/>
      <c r="F107" s="2"/>
      <c r="G107" s="2"/>
      <c r="H107" s="2"/>
      <c r="I107" s="2"/>
    </row>
    <row r="108" spans="2:9" x14ac:dyDescent="0.2">
      <c r="B108" s="2"/>
      <c r="C108" s="2"/>
      <c r="D108" s="2"/>
      <c r="E108" s="2"/>
      <c r="F108" s="2"/>
      <c r="G108" s="2"/>
      <c r="H108" s="2"/>
      <c r="I108" s="2"/>
    </row>
    <row r="109" spans="2:9" x14ac:dyDescent="0.2">
      <c r="B109" s="2"/>
      <c r="C109" s="2"/>
      <c r="D109" s="2"/>
      <c r="E109" s="2"/>
      <c r="F109" s="2"/>
      <c r="G109" s="2"/>
      <c r="H109" s="2"/>
      <c r="I109" s="2"/>
    </row>
    <row r="110" spans="2:9" x14ac:dyDescent="0.2">
      <c r="B110" s="2"/>
      <c r="C110" s="2"/>
      <c r="D110" s="2"/>
      <c r="E110" s="2"/>
      <c r="F110" s="2"/>
      <c r="G110" s="2"/>
      <c r="H110" s="2"/>
      <c r="I110" s="2"/>
    </row>
    <row r="111" spans="2:9" x14ac:dyDescent="0.2">
      <c r="B111" s="2"/>
      <c r="C111" s="2"/>
      <c r="D111" s="2"/>
      <c r="E111" s="2"/>
      <c r="F111" s="2"/>
      <c r="G111" s="2"/>
      <c r="H111" s="2"/>
      <c r="I111" s="2"/>
    </row>
    <row r="112" spans="2:9" x14ac:dyDescent="0.2">
      <c r="B112" s="2"/>
      <c r="C112" s="2"/>
      <c r="D112" s="2"/>
      <c r="E112" s="2"/>
      <c r="F112" s="2"/>
      <c r="G112" s="2"/>
      <c r="H112" s="2"/>
      <c r="I112" s="2"/>
    </row>
    <row r="113" spans="2:9" x14ac:dyDescent="0.2">
      <c r="B113" s="2"/>
      <c r="C113" s="2"/>
      <c r="D113" s="2"/>
      <c r="E113" s="2"/>
      <c r="F113" s="2"/>
      <c r="G113" s="2"/>
      <c r="H113" s="2"/>
      <c r="I113" s="2"/>
    </row>
    <row r="114" spans="2:9" x14ac:dyDescent="0.2">
      <c r="B114" s="2"/>
      <c r="C114" s="2"/>
      <c r="D114" s="2"/>
      <c r="E114" s="2"/>
      <c r="F114" s="2"/>
      <c r="G114" s="2"/>
      <c r="H114" s="2"/>
      <c r="I114" s="2"/>
    </row>
    <row r="115" spans="2:9" x14ac:dyDescent="0.2">
      <c r="B115" s="2"/>
      <c r="C115" s="2"/>
      <c r="D115" s="2"/>
      <c r="E115" s="2"/>
      <c r="F115" s="2"/>
      <c r="G115" s="2"/>
      <c r="H115" s="2"/>
      <c r="I115" s="2"/>
    </row>
    <row r="116" spans="2:9" x14ac:dyDescent="0.2">
      <c r="B116" s="2"/>
      <c r="C116" s="2"/>
      <c r="D116" s="2"/>
      <c r="E116" s="2"/>
      <c r="F116" s="2"/>
      <c r="G116" s="2"/>
      <c r="H116" s="2"/>
      <c r="I116" s="2"/>
    </row>
    <row r="117" spans="2:9" x14ac:dyDescent="0.2">
      <c r="B117" s="2"/>
      <c r="C117" s="2"/>
      <c r="D117" s="2"/>
      <c r="E117" s="2"/>
      <c r="F117" s="2"/>
      <c r="G117" s="2"/>
      <c r="H117" s="2"/>
      <c r="I117" s="2"/>
    </row>
    <row r="118" spans="2:9" x14ac:dyDescent="0.2">
      <c r="B118" s="2"/>
      <c r="C118" s="2"/>
      <c r="D118" s="2"/>
      <c r="E118" s="2"/>
      <c r="F118" s="2"/>
      <c r="G118" s="2"/>
      <c r="H118" s="2"/>
      <c r="I118" s="2"/>
    </row>
    <row r="119" spans="2:9" x14ac:dyDescent="0.2">
      <c r="B119" s="2"/>
      <c r="C119" s="2"/>
      <c r="D119" s="2"/>
      <c r="E119" s="2"/>
      <c r="F119" s="2"/>
      <c r="G119" s="2"/>
      <c r="H119" s="2"/>
      <c r="I119" s="2"/>
    </row>
    <row r="120" spans="2:9" x14ac:dyDescent="0.2">
      <c r="B120" s="2"/>
      <c r="C120" s="2"/>
      <c r="D120" s="2"/>
      <c r="E120" s="2"/>
      <c r="F120" s="2"/>
      <c r="G120" s="2"/>
      <c r="H120" s="2"/>
      <c r="I120" s="2"/>
    </row>
    <row r="121" spans="2:9" x14ac:dyDescent="0.2">
      <c r="B121" s="2"/>
      <c r="C121" s="2"/>
      <c r="D121" s="2"/>
      <c r="E121" s="2"/>
      <c r="F121" s="2"/>
      <c r="G121" s="2"/>
      <c r="H121" s="2"/>
      <c r="I121" s="2"/>
    </row>
    <row r="122" spans="2:9" x14ac:dyDescent="0.2">
      <c r="B122" s="2"/>
      <c r="C122" s="2"/>
      <c r="D122" s="2"/>
      <c r="E122" s="2"/>
      <c r="F122" s="2"/>
      <c r="G122" s="2"/>
      <c r="H122" s="2"/>
      <c r="I122" s="2"/>
    </row>
    <row r="123" spans="2:9" x14ac:dyDescent="0.2">
      <c r="B123" s="2"/>
      <c r="C123" s="2"/>
      <c r="D123" s="2"/>
      <c r="E123" s="2"/>
      <c r="F123" s="2"/>
      <c r="G123" s="2"/>
      <c r="H123" s="2"/>
      <c r="I123" s="2"/>
    </row>
    <row r="124" spans="2:9" x14ac:dyDescent="0.2">
      <c r="B124" s="2"/>
      <c r="C124" s="2"/>
      <c r="D124" s="2"/>
      <c r="E124" s="2"/>
      <c r="F124" s="2"/>
      <c r="G124" s="2"/>
      <c r="H124" s="2"/>
      <c r="I124" s="2"/>
    </row>
    <row r="125" spans="2:9" x14ac:dyDescent="0.2">
      <c r="B125" s="2"/>
      <c r="C125" s="2"/>
      <c r="D125" s="2"/>
      <c r="E125" s="2"/>
      <c r="F125" s="2"/>
      <c r="G125" s="2"/>
      <c r="H125" s="2"/>
      <c r="I125" s="2"/>
    </row>
    <row r="126" spans="2:9" x14ac:dyDescent="0.2">
      <c r="B126" s="2"/>
      <c r="C126" s="2"/>
      <c r="D126" s="2"/>
      <c r="E126" s="2"/>
      <c r="F126" s="2"/>
      <c r="G126" s="2"/>
      <c r="H126" s="2"/>
      <c r="I126" s="2"/>
    </row>
    <row r="127" spans="2:9" x14ac:dyDescent="0.2">
      <c r="B127" s="2"/>
      <c r="C127" s="2"/>
      <c r="D127" s="2"/>
      <c r="E127" s="2"/>
      <c r="F127" s="2"/>
      <c r="G127" s="2"/>
      <c r="H127" s="2"/>
      <c r="I127" s="2"/>
    </row>
    <row r="128" spans="2:9" x14ac:dyDescent="0.2">
      <c r="B128" s="2"/>
      <c r="C128" s="2"/>
      <c r="D128" s="2"/>
      <c r="E128" s="2"/>
      <c r="F128" s="2"/>
      <c r="G128" s="2"/>
      <c r="H128" s="2"/>
      <c r="I128" s="2"/>
    </row>
    <row r="129" spans="2:9" x14ac:dyDescent="0.2">
      <c r="B129" s="2"/>
      <c r="C129" s="2"/>
      <c r="D129" s="2"/>
      <c r="E129" s="2"/>
      <c r="F129" s="2"/>
      <c r="G129" s="2"/>
      <c r="H129" s="2"/>
      <c r="I129" s="2"/>
    </row>
    <row r="130" spans="2:9" x14ac:dyDescent="0.2">
      <c r="B130" s="2"/>
      <c r="C130" s="2"/>
      <c r="D130" s="2"/>
      <c r="E130" s="2"/>
      <c r="F130" s="2"/>
      <c r="G130" s="2"/>
      <c r="H130" s="2"/>
      <c r="I130" s="2"/>
    </row>
    <row r="131" spans="2:9" x14ac:dyDescent="0.2">
      <c r="B131" s="2"/>
      <c r="C131" s="2"/>
      <c r="D131" s="2"/>
      <c r="E131" s="2"/>
      <c r="F131" s="2"/>
      <c r="G131" s="2"/>
      <c r="H131" s="2"/>
      <c r="I131" s="2"/>
    </row>
    <row r="132" spans="2:9" x14ac:dyDescent="0.2">
      <c r="B132" s="2"/>
      <c r="C132" s="2"/>
      <c r="D132" s="2"/>
      <c r="E132" s="2"/>
      <c r="F132" s="2"/>
      <c r="G132" s="2"/>
      <c r="H132" s="2"/>
      <c r="I132" s="2"/>
    </row>
    <row r="133" spans="2:9" x14ac:dyDescent="0.2">
      <c r="B133" s="2"/>
      <c r="C133" s="2"/>
      <c r="D133" s="2"/>
      <c r="E133" s="2"/>
      <c r="F133" s="2"/>
      <c r="G133" s="2"/>
      <c r="H133" s="2"/>
      <c r="I133" s="2"/>
    </row>
    <row r="134" spans="2:9" x14ac:dyDescent="0.2">
      <c r="B134" s="2"/>
      <c r="C134" s="2"/>
      <c r="D134" s="2"/>
      <c r="E134" s="2"/>
      <c r="F134" s="2"/>
      <c r="G134" s="2"/>
      <c r="H134" s="2"/>
      <c r="I134" s="2"/>
    </row>
    <row r="135" spans="2:9" x14ac:dyDescent="0.2">
      <c r="B135" s="2"/>
      <c r="C135" s="2"/>
      <c r="D135" s="2"/>
      <c r="E135" s="2"/>
      <c r="F135" s="2"/>
      <c r="G135" s="2"/>
      <c r="H135" s="2"/>
      <c r="I135" s="2"/>
    </row>
    <row r="136" spans="2:9" x14ac:dyDescent="0.2">
      <c r="B136" s="2"/>
      <c r="C136" s="2"/>
      <c r="D136" s="2"/>
      <c r="E136" s="2"/>
      <c r="F136" s="2"/>
      <c r="G136" s="2"/>
      <c r="H136" s="2"/>
      <c r="I136" s="2"/>
    </row>
    <row r="137" spans="2:9" x14ac:dyDescent="0.2">
      <c r="B137" s="2"/>
      <c r="C137" s="2"/>
      <c r="D137" s="2"/>
      <c r="E137" s="2"/>
      <c r="F137" s="2"/>
      <c r="G137" s="2"/>
      <c r="H137" s="2"/>
      <c r="I137" s="2"/>
    </row>
    <row r="138" spans="2:9" x14ac:dyDescent="0.2">
      <c r="B138" s="2"/>
      <c r="C138" s="2"/>
      <c r="D138" s="2"/>
      <c r="E138" s="2"/>
      <c r="F138" s="2"/>
      <c r="G138" s="2"/>
      <c r="H138" s="2"/>
      <c r="I138" s="2"/>
    </row>
    <row r="139" spans="2:9" x14ac:dyDescent="0.2">
      <c r="B139" s="2"/>
      <c r="C139" s="2"/>
      <c r="D139" s="2"/>
      <c r="E139" s="2"/>
      <c r="F139" s="2"/>
      <c r="G139" s="2"/>
      <c r="H139" s="2"/>
      <c r="I139" s="2"/>
    </row>
    <row r="140" spans="2:9" x14ac:dyDescent="0.2">
      <c r="B140" s="2"/>
      <c r="C140" s="2"/>
      <c r="D140" s="2"/>
      <c r="E140" s="2"/>
      <c r="F140" s="2"/>
      <c r="G140" s="2"/>
      <c r="H140" s="2"/>
      <c r="I140" s="2"/>
    </row>
    <row r="141" spans="2:9" x14ac:dyDescent="0.2">
      <c r="B141" s="2"/>
      <c r="C141" s="2"/>
      <c r="D141" s="2"/>
      <c r="E141" s="2"/>
      <c r="F141" s="2"/>
      <c r="G141" s="2"/>
      <c r="H141" s="2"/>
      <c r="I141" s="2"/>
    </row>
    <row r="142" spans="2:9" x14ac:dyDescent="0.2">
      <c r="B142" s="2"/>
      <c r="C142" s="2"/>
      <c r="D142" s="2"/>
      <c r="E142" s="2"/>
      <c r="F142" s="2"/>
      <c r="G142" s="2"/>
      <c r="H142" s="2"/>
      <c r="I142" s="2"/>
    </row>
    <row r="143" spans="2:9" x14ac:dyDescent="0.2">
      <c r="B143" s="2"/>
      <c r="C143" s="2"/>
      <c r="D143" s="2"/>
      <c r="E143" s="2"/>
      <c r="F143" s="2"/>
      <c r="G143" s="2"/>
      <c r="H143" s="2"/>
      <c r="I143" s="2"/>
    </row>
    <row r="144" spans="2:9" x14ac:dyDescent="0.2">
      <c r="B144" s="2"/>
      <c r="C144" s="2"/>
      <c r="D144" s="2"/>
      <c r="E144" s="2"/>
      <c r="F144" s="2"/>
      <c r="G144" s="2"/>
      <c r="H144" s="2"/>
      <c r="I144" s="2"/>
    </row>
    <row r="145" spans="2:9" x14ac:dyDescent="0.2">
      <c r="B145" s="2"/>
      <c r="C145" s="2"/>
      <c r="D145" s="2"/>
      <c r="E145" s="2"/>
      <c r="F145" s="2"/>
      <c r="G145" s="2"/>
      <c r="H145" s="2"/>
      <c r="I145" s="2"/>
    </row>
    <row r="146" spans="2:9" x14ac:dyDescent="0.2">
      <c r="B146" s="2"/>
      <c r="C146" s="2"/>
      <c r="D146" s="2"/>
      <c r="E146" s="2"/>
      <c r="F146" s="2"/>
      <c r="G146" s="2"/>
      <c r="H146" s="2"/>
      <c r="I146" s="2"/>
    </row>
    <row r="147" spans="2:9" x14ac:dyDescent="0.2">
      <c r="B147" s="2"/>
      <c r="C147" s="2"/>
      <c r="D147" s="2"/>
      <c r="E147" s="2"/>
      <c r="F147" s="2"/>
      <c r="G147" s="2"/>
      <c r="H147" s="2"/>
      <c r="I147" s="2"/>
    </row>
    <row r="148" spans="2:9" x14ac:dyDescent="0.2">
      <c r="B148" s="2"/>
      <c r="C148" s="2"/>
      <c r="D148" s="2"/>
      <c r="E148" s="2"/>
      <c r="F148" s="2"/>
      <c r="G148" s="2"/>
      <c r="H148" s="2"/>
      <c r="I148" s="2"/>
    </row>
    <row r="149" spans="2:9" x14ac:dyDescent="0.2">
      <c r="B149" s="2"/>
      <c r="C149" s="2"/>
      <c r="D149" s="2"/>
      <c r="E149" s="2"/>
      <c r="F149" s="2"/>
      <c r="G149" s="2"/>
      <c r="H149" s="2"/>
      <c r="I149" s="2"/>
    </row>
    <row r="150" spans="2:9" x14ac:dyDescent="0.2">
      <c r="B150" s="2"/>
      <c r="C150" s="2"/>
      <c r="D150" s="2"/>
      <c r="E150" s="2"/>
      <c r="F150" s="2"/>
      <c r="G150" s="2"/>
      <c r="H150" s="2"/>
      <c r="I150" s="2"/>
    </row>
    <row r="151" spans="2:9" x14ac:dyDescent="0.2">
      <c r="B151" s="2"/>
      <c r="C151" s="2"/>
      <c r="D151" s="2"/>
      <c r="E151" s="2"/>
      <c r="F151" s="2"/>
      <c r="G151" s="2"/>
      <c r="H151" s="2"/>
      <c r="I151" s="2"/>
    </row>
    <row r="152" spans="2:9" x14ac:dyDescent="0.2">
      <c r="B152" s="2"/>
      <c r="C152" s="2"/>
      <c r="D152" s="2"/>
      <c r="E152" s="2"/>
      <c r="F152" s="2"/>
      <c r="G152" s="2"/>
      <c r="H152" s="2"/>
      <c r="I152" s="2"/>
    </row>
    <row r="153" spans="2:9" x14ac:dyDescent="0.2">
      <c r="B153" s="2"/>
      <c r="C153" s="2"/>
      <c r="D153" s="2"/>
      <c r="E153" s="2"/>
      <c r="F153" s="2"/>
      <c r="G153" s="2"/>
      <c r="H153" s="2"/>
      <c r="I153" s="2"/>
    </row>
    <row r="154" spans="2:9" x14ac:dyDescent="0.2">
      <c r="B154" s="2"/>
      <c r="C154" s="2"/>
      <c r="D154" s="2"/>
      <c r="E154" s="2"/>
      <c r="F154" s="2"/>
      <c r="G154" s="2"/>
      <c r="H154" s="2"/>
      <c r="I154" s="2"/>
    </row>
    <row r="155" spans="2:9" x14ac:dyDescent="0.2">
      <c r="B155" s="2"/>
      <c r="C155" s="2"/>
      <c r="D155" s="2"/>
      <c r="E155" s="2"/>
      <c r="F155" s="2"/>
      <c r="G155" s="2"/>
      <c r="H155" s="2"/>
      <c r="I155" s="2"/>
    </row>
    <row r="156" spans="2:9" x14ac:dyDescent="0.2">
      <c r="B156" s="2"/>
      <c r="C156" s="2"/>
      <c r="D156" s="2"/>
      <c r="E156" s="2"/>
      <c r="F156" s="2"/>
      <c r="G156" s="2"/>
      <c r="H156" s="2"/>
      <c r="I156" s="2"/>
    </row>
    <row r="157" spans="2:9" x14ac:dyDescent="0.2">
      <c r="B157" s="2"/>
      <c r="C157" s="2"/>
      <c r="D157" s="2"/>
      <c r="E157" s="2"/>
      <c r="F157" s="2"/>
      <c r="G157" s="2"/>
      <c r="H157" s="2"/>
      <c r="I157" s="2"/>
    </row>
    <row r="158" spans="2:9" x14ac:dyDescent="0.2">
      <c r="B158" s="2"/>
      <c r="C158" s="2"/>
      <c r="D158" s="2"/>
      <c r="E158" s="2"/>
      <c r="F158" s="2"/>
      <c r="G158" s="2"/>
      <c r="H158" s="2"/>
      <c r="I158" s="2"/>
    </row>
    <row r="159" spans="2:9" x14ac:dyDescent="0.2">
      <c r="B159" s="2"/>
      <c r="C159" s="2"/>
      <c r="D159" s="2"/>
      <c r="E159" s="2"/>
      <c r="F159" s="2"/>
      <c r="G159" s="2"/>
      <c r="H159" s="2"/>
      <c r="I159" s="2"/>
    </row>
    <row r="160" spans="2:9" x14ac:dyDescent="0.2">
      <c r="B160" s="2"/>
      <c r="C160" s="2"/>
      <c r="D160" s="2"/>
      <c r="E160" s="2"/>
      <c r="F160" s="2"/>
      <c r="G160" s="2"/>
      <c r="H160" s="2"/>
      <c r="I160" s="2"/>
    </row>
    <row r="161" spans="2:9" x14ac:dyDescent="0.2">
      <c r="B161" s="2"/>
      <c r="C161" s="2"/>
      <c r="D161" s="2"/>
      <c r="E161" s="2"/>
      <c r="F161" s="2"/>
      <c r="G161" s="2"/>
      <c r="H161" s="2"/>
      <c r="I161" s="2"/>
    </row>
    <row r="162" spans="2:9" x14ac:dyDescent="0.2">
      <c r="B162" s="2"/>
      <c r="C162" s="2"/>
      <c r="D162" s="2"/>
      <c r="E162" s="2"/>
      <c r="F162" s="2"/>
      <c r="G162" s="2"/>
      <c r="H162" s="2"/>
      <c r="I162" s="2"/>
    </row>
    <row r="163" spans="2:9" x14ac:dyDescent="0.2">
      <c r="B163" s="2"/>
      <c r="C163" s="2"/>
      <c r="D163" s="2"/>
      <c r="E163" s="2"/>
      <c r="F163" s="2"/>
      <c r="G163" s="2"/>
      <c r="H163" s="2"/>
      <c r="I163" s="2"/>
    </row>
    <row r="164" spans="2:9" x14ac:dyDescent="0.2">
      <c r="B164" s="2"/>
      <c r="C164" s="2"/>
      <c r="D164" s="2"/>
      <c r="E164" s="2"/>
      <c r="F164" s="2"/>
      <c r="G164" s="2"/>
      <c r="H164" s="2"/>
      <c r="I164" s="2"/>
    </row>
    <row r="165" spans="2:9" x14ac:dyDescent="0.2">
      <c r="B165" s="2"/>
      <c r="C165" s="2"/>
      <c r="D165" s="2"/>
      <c r="E165" s="2"/>
      <c r="F165" s="2"/>
      <c r="G165" s="2"/>
      <c r="H165" s="2"/>
      <c r="I165" s="2"/>
    </row>
    <row r="166" spans="2:9" x14ac:dyDescent="0.2">
      <c r="B166" s="2"/>
      <c r="C166" s="2"/>
      <c r="D166" s="2"/>
      <c r="E166" s="2"/>
      <c r="F166" s="2"/>
      <c r="G166" s="2"/>
      <c r="H166" s="2"/>
      <c r="I166" s="2"/>
    </row>
    <row r="167" spans="2:9" x14ac:dyDescent="0.2">
      <c r="B167" s="2"/>
      <c r="C167" s="2"/>
      <c r="D167" s="2"/>
      <c r="E167" s="2"/>
      <c r="F167" s="2"/>
      <c r="G167" s="2"/>
      <c r="H167" s="2"/>
      <c r="I167" s="2"/>
    </row>
    <row r="168" spans="2:9" x14ac:dyDescent="0.2">
      <c r="B168" s="2"/>
      <c r="C168" s="2"/>
      <c r="D168" s="2"/>
      <c r="E168" s="2"/>
      <c r="F168" s="2"/>
      <c r="G168" s="2"/>
      <c r="H168" s="2"/>
      <c r="I168" s="2"/>
    </row>
    <row r="169" spans="2:9" x14ac:dyDescent="0.2">
      <c r="B169" s="2"/>
      <c r="C169" s="2"/>
      <c r="D169" s="2"/>
      <c r="E169" s="2"/>
      <c r="F169" s="2"/>
      <c r="G169" s="2"/>
      <c r="H169" s="2"/>
      <c r="I169" s="2"/>
    </row>
    <row r="170" spans="2:9" x14ac:dyDescent="0.2">
      <c r="B170" s="2"/>
      <c r="C170" s="2"/>
      <c r="D170" s="2"/>
      <c r="E170" s="2"/>
      <c r="F170" s="2"/>
      <c r="G170" s="2"/>
      <c r="H170" s="2"/>
      <c r="I170" s="2"/>
    </row>
    <row r="171" spans="2:9" x14ac:dyDescent="0.2">
      <c r="B171" s="2"/>
      <c r="C171" s="2"/>
      <c r="D171" s="2"/>
      <c r="E171" s="2"/>
      <c r="F171" s="2"/>
      <c r="G171" s="2"/>
      <c r="H171" s="2"/>
      <c r="I171" s="2"/>
    </row>
    <row r="172" spans="2:9" x14ac:dyDescent="0.2">
      <c r="B172" s="2"/>
      <c r="C172" s="2"/>
      <c r="D172" s="2"/>
      <c r="E172" s="2"/>
      <c r="F172" s="2"/>
      <c r="G172" s="2"/>
      <c r="H172" s="2"/>
      <c r="I172" s="2"/>
    </row>
    <row r="173" spans="2:9" x14ac:dyDescent="0.2">
      <c r="B173" s="2"/>
      <c r="C173" s="2"/>
      <c r="D173" s="2"/>
      <c r="E173" s="2"/>
      <c r="F173" s="2"/>
      <c r="G173" s="2"/>
      <c r="H173" s="2"/>
      <c r="I173" s="2"/>
    </row>
    <row r="174" spans="2:9" x14ac:dyDescent="0.2">
      <c r="B174" s="2"/>
      <c r="C174" s="2"/>
      <c r="D174" s="2"/>
      <c r="E174" s="2"/>
      <c r="F174" s="2"/>
      <c r="G174" s="2"/>
      <c r="H174" s="2"/>
      <c r="I174" s="2"/>
    </row>
    <row r="175" spans="2:9" x14ac:dyDescent="0.2">
      <c r="B175" s="2"/>
      <c r="C175" s="2"/>
      <c r="D175" s="2"/>
      <c r="E175" s="2"/>
      <c r="F175" s="2"/>
      <c r="G175" s="2"/>
      <c r="H175" s="2"/>
      <c r="I175" s="2"/>
    </row>
    <row r="176" spans="2:9" x14ac:dyDescent="0.2">
      <c r="B176" s="2"/>
      <c r="C176" s="2"/>
      <c r="D176" s="2"/>
      <c r="E176" s="2"/>
      <c r="F176" s="2"/>
      <c r="G176" s="2"/>
      <c r="H176" s="2"/>
      <c r="I176" s="2"/>
    </row>
    <row r="177" spans="3:9" x14ac:dyDescent="0.2">
      <c r="C177" s="2"/>
      <c r="D177" s="2"/>
      <c r="E177" s="2"/>
      <c r="F177" s="2"/>
      <c r="G177" s="2"/>
      <c r="H177" s="2"/>
      <c r="I177" s="2"/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workbookViewId="0">
      <selection activeCell="A11" sqref="A11"/>
    </sheetView>
  </sheetViews>
  <sheetFormatPr defaultRowHeight="15" x14ac:dyDescent="0.2"/>
  <cols>
    <col min="1" max="1" width="36.5703125" style="1" customWidth="1"/>
    <col min="2" max="6" width="15.5703125" style="1" customWidth="1"/>
    <col min="7" max="16384" width="9.140625" style="1"/>
  </cols>
  <sheetData>
    <row r="1" spans="1:6" ht="15.75" x14ac:dyDescent="0.25">
      <c r="A1" s="4"/>
    </row>
    <row r="2" spans="1:6" x14ac:dyDescent="0.2">
      <c r="A2" s="1" t="s">
        <v>7</v>
      </c>
      <c r="B2" s="5">
        <v>0.1</v>
      </c>
      <c r="C2" s="2"/>
    </row>
    <row r="3" spans="1:6" x14ac:dyDescent="0.2">
      <c r="A3" s="1" t="s">
        <v>8</v>
      </c>
      <c r="B3" s="2">
        <v>20000000</v>
      </c>
      <c r="C3" s="2"/>
    </row>
    <row r="4" spans="1:6" x14ac:dyDescent="0.2">
      <c r="A4" s="1" t="s">
        <v>9</v>
      </c>
      <c r="B4" s="2">
        <v>7000000</v>
      </c>
      <c r="C4" s="2"/>
    </row>
    <row r="5" spans="1:6" x14ac:dyDescent="0.2">
      <c r="A5" s="1" t="s">
        <v>10</v>
      </c>
      <c r="B5" s="2">
        <v>1000000</v>
      </c>
      <c r="C5" s="2"/>
    </row>
    <row r="6" spans="1:6" x14ac:dyDescent="0.2">
      <c r="A6" s="1" t="s">
        <v>5</v>
      </c>
      <c r="B6" s="5">
        <v>0.3</v>
      </c>
      <c r="C6" s="2"/>
    </row>
    <row r="7" spans="1:6" x14ac:dyDescent="0.2">
      <c r="A7" s="1" t="s">
        <v>11</v>
      </c>
      <c r="B7" s="5">
        <v>0.12</v>
      </c>
      <c r="C7" s="2"/>
    </row>
    <row r="8" spans="1:6" x14ac:dyDescent="0.2">
      <c r="B8" s="3"/>
      <c r="C8" s="3"/>
    </row>
    <row r="9" spans="1:6" ht="15.75" x14ac:dyDescent="0.25">
      <c r="A9" s="4" t="s">
        <v>18</v>
      </c>
      <c r="B9" s="9" t="s">
        <v>21</v>
      </c>
      <c r="C9" s="9" t="s">
        <v>22</v>
      </c>
      <c r="D9" s="9" t="s">
        <v>23</v>
      </c>
      <c r="E9" s="9" t="s">
        <v>24</v>
      </c>
      <c r="F9" s="9" t="s">
        <v>25</v>
      </c>
    </row>
    <row r="10" spans="1:6" x14ac:dyDescent="0.2">
      <c r="A10" s="1" t="s">
        <v>29</v>
      </c>
      <c r="B10" s="2">
        <f>B3*(1+$B$2)</f>
        <v>22000000</v>
      </c>
      <c r="C10" s="2">
        <f>B10*(1+$B$2)</f>
        <v>24200000.000000004</v>
      </c>
      <c r="D10" s="2">
        <f t="shared" ref="D10:F10" si="0">C10*(1+$B$2)</f>
        <v>26620000.000000007</v>
      </c>
      <c r="E10" s="2">
        <f t="shared" si="0"/>
        <v>29282000.000000011</v>
      </c>
      <c r="F10" s="2">
        <f t="shared" si="0"/>
        <v>32210200.000000015</v>
      </c>
    </row>
    <row r="11" spans="1:6" x14ac:dyDescent="0.2">
      <c r="A11" s="1" t="s">
        <v>49</v>
      </c>
      <c r="B11" s="2">
        <f>70%*B10</f>
        <v>15399999.999999998</v>
      </c>
      <c r="C11" s="2">
        <f t="shared" ref="C11:F11" si="1">70%*C10</f>
        <v>16940000</v>
      </c>
      <c r="D11" s="2">
        <f t="shared" si="1"/>
        <v>18634000.000000004</v>
      </c>
      <c r="E11" s="2">
        <f t="shared" si="1"/>
        <v>20497400.000000007</v>
      </c>
      <c r="F11" s="2">
        <f t="shared" si="1"/>
        <v>22547140.000000007</v>
      </c>
    </row>
    <row r="12" spans="1:6" x14ac:dyDescent="0.2">
      <c r="A12" s="1" t="s">
        <v>32</v>
      </c>
      <c r="B12" s="11">
        <f>B10-B11</f>
        <v>6600000.0000000019</v>
      </c>
      <c r="C12" s="11">
        <f t="shared" ref="C12:F12" si="2">C10-C11</f>
        <v>7260000.0000000037</v>
      </c>
      <c r="D12" s="11">
        <f>D10-D11</f>
        <v>7986000.0000000037</v>
      </c>
      <c r="E12" s="11">
        <f t="shared" si="2"/>
        <v>8784600.0000000037</v>
      </c>
      <c r="F12" s="11">
        <f t="shared" si="2"/>
        <v>9663060.0000000075</v>
      </c>
    </row>
    <row r="13" spans="1:6" x14ac:dyDescent="0.2">
      <c r="A13" s="1" t="s">
        <v>34</v>
      </c>
      <c r="B13" s="11">
        <f>B12</f>
        <v>6600000.0000000019</v>
      </c>
      <c r="C13" s="11">
        <f t="shared" ref="C13:F13" si="3">C12</f>
        <v>7260000.0000000037</v>
      </c>
      <c r="D13" s="11">
        <f t="shared" si="3"/>
        <v>7986000.0000000037</v>
      </c>
      <c r="E13" s="11">
        <f t="shared" si="3"/>
        <v>8784600.0000000037</v>
      </c>
      <c r="F13" s="11">
        <f t="shared" si="3"/>
        <v>9663060.0000000075</v>
      </c>
    </row>
    <row r="14" spans="1:6" x14ac:dyDescent="0.2">
      <c r="A14" s="1" t="s">
        <v>35</v>
      </c>
      <c r="B14" s="2">
        <f>-$B$6*B13</f>
        <v>-1980000.0000000005</v>
      </c>
      <c r="C14" s="2">
        <f t="shared" ref="C14:E14" si="4">-$B$6*C13</f>
        <v>-2178000.0000000009</v>
      </c>
      <c r="D14" s="2">
        <f t="shared" si="4"/>
        <v>-2395800.0000000009</v>
      </c>
      <c r="E14" s="2">
        <f t="shared" si="4"/>
        <v>-2635380.0000000009</v>
      </c>
      <c r="F14" s="2">
        <f>-$B$6*F13</f>
        <v>-2898918.0000000023</v>
      </c>
    </row>
    <row r="15" spans="1:6" x14ac:dyDescent="0.2">
      <c r="A15" s="1" t="s">
        <v>36</v>
      </c>
      <c r="B15" s="11">
        <f>SUM(B13:B14)</f>
        <v>4620000.0000000019</v>
      </c>
      <c r="C15" s="11">
        <f>SUM(C13:C14)</f>
        <v>5082000.0000000028</v>
      </c>
      <c r="D15" s="11">
        <f>SUM(D13:D14)</f>
        <v>5590200.0000000028</v>
      </c>
      <c r="E15" s="11">
        <f>SUM(E13:E14)</f>
        <v>6149220.0000000028</v>
      </c>
      <c r="F15" s="11">
        <f>SUM(F13:F14)</f>
        <v>6764142.0000000056</v>
      </c>
    </row>
    <row r="16" spans="1:6" x14ac:dyDescent="0.2">
      <c r="A16" s="1" t="s">
        <v>50</v>
      </c>
      <c r="B16" s="12"/>
      <c r="C16" s="12"/>
      <c r="D16" s="12"/>
      <c r="E16" s="12"/>
      <c r="F16" s="12">
        <f>B5</f>
        <v>1000000</v>
      </c>
    </row>
    <row r="17" spans="1:6" ht="15.75" thickBot="1" x14ac:dyDescent="0.25">
      <c r="A17" s="1" t="s">
        <v>38</v>
      </c>
      <c r="B17" s="13">
        <f>SUM(B15:B16)</f>
        <v>4620000.0000000019</v>
      </c>
      <c r="C17" s="13">
        <f>SUM(C15:C16)</f>
        <v>5082000.0000000028</v>
      </c>
      <c r="D17" s="13">
        <f>SUM(D15:D16)</f>
        <v>5590200.0000000028</v>
      </c>
      <c r="E17" s="13">
        <f>SUM(E15:E16)</f>
        <v>6149220.0000000028</v>
      </c>
      <c r="F17" s="13">
        <f>SUM(F15:F16)</f>
        <v>7764142.0000000056</v>
      </c>
    </row>
    <row r="18" spans="1:6" ht="15.75" thickTop="1" x14ac:dyDescent="0.2">
      <c r="B18" s="2"/>
      <c r="C18" s="2"/>
      <c r="D18" s="2"/>
      <c r="E18" s="2"/>
      <c r="F18" s="2"/>
    </row>
    <row r="19" spans="1:6" ht="15.75" x14ac:dyDescent="0.25">
      <c r="A19" s="4" t="s">
        <v>39</v>
      </c>
      <c r="B19" s="2"/>
      <c r="C19" s="2"/>
      <c r="D19" s="2"/>
      <c r="E19" s="2"/>
      <c r="F19" s="2"/>
    </row>
    <row r="20" spans="1:6" ht="15.75" x14ac:dyDescent="0.25">
      <c r="A20" s="4" t="s">
        <v>19</v>
      </c>
      <c r="B20" s="14" t="s">
        <v>40</v>
      </c>
      <c r="C20" s="2" t="s">
        <v>42</v>
      </c>
      <c r="D20" s="2" t="s">
        <v>43</v>
      </c>
      <c r="E20" s="2"/>
      <c r="F20" s="2"/>
    </row>
    <row r="21" spans="1:6" x14ac:dyDescent="0.2">
      <c r="A21" s="1">
        <v>0</v>
      </c>
      <c r="B21" s="2">
        <f>-(B4+B5)</f>
        <v>-8000000</v>
      </c>
      <c r="C21" s="2"/>
      <c r="D21" s="2"/>
      <c r="E21" s="2"/>
      <c r="F21" s="2"/>
    </row>
    <row r="22" spans="1:6" x14ac:dyDescent="0.2">
      <c r="A22" s="1">
        <v>1</v>
      </c>
      <c r="B22" s="2">
        <f>B17</f>
        <v>4620000.0000000019</v>
      </c>
      <c r="C22" s="15">
        <f>1/1.12^1</f>
        <v>0.89285714285714279</v>
      </c>
      <c r="D22" s="2">
        <f>C22*B22</f>
        <v>4125000.0000000014</v>
      </c>
      <c r="E22" s="2"/>
      <c r="F22" s="2"/>
    </row>
    <row r="23" spans="1:6" x14ac:dyDescent="0.2">
      <c r="A23" s="1">
        <v>2</v>
      </c>
      <c r="B23" s="2">
        <f>C17</f>
        <v>5082000.0000000028</v>
      </c>
      <c r="C23" s="15">
        <f>1/1.12^2</f>
        <v>0.79719387755102034</v>
      </c>
      <c r="D23" s="2">
        <f t="shared" ref="D23:D26" si="5">C23*B23</f>
        <v>4051339.2857142878</v>
      </c>
      <c r="E23" s="2"/>
      <c r="F23" s="2"/>
    </row>
    <row r="24" spans="1:6" x14ac:dyDescent="0.2">
      <c r="A24" s="1">
        <v>3</v>
      </c>
      <c r="B24" s="2">
        <f>D17</f>
        <v>5590200.0000000028</v>
      </c>
      <c r="C24" s="15">
        <f>1/1.12^3</f>
        <v>0.71178024781341087</v>
      </c>
      <c r="D24" s="2">
        <f t="shared" si="5"/>
        <v>3978993.9413265316</v>
      </c>
      <c r="E24" s="2"/>
      <c r="F24" s="2"/>
    </row>
    <row r="25" spans="1:6" x14ac:dyDescent="0.2">
      <c r="A25" s="1">
        <v>4</v>
      </c>
      <c r="B25" s="2">
        <f>E17</f>
        <v>6149220.0000000028</v>
      </c>
      <c r="C25" s="15">
        <f>1/1.12^4</f>
        <v>0.63551807840483121</v>
      </c>
      <c r="D25" s="2">
        <f t="shared" si="5"/>
        <v>3907940.4780885577</v>
      </c>
      <c r="E25" s="2"/>
      <c r="F25" s="2"/>
    </row>
    <row r="26" spans="1:6" x14ac:dyDescent="0.2">
      <c r="A26" s="1">
        <v>5</v>
      </c>
      <c r="B26" s="2">
        <f>F17</f>
        <v>7764142.0000000056</v>
      </c>
      <c r="C26" s="15">
        <f>1/1.12^5</f>
        <v>0.56742685571859919</v>
      </c>
      <c r="D26" s="2">
        <f t="shared" si="5"/>
        <v>4405582.6824127194</v>
      </c>
      <c r="E26" s="2"/>
      <c r="F26" s="2"/>
    </row>
    <row r="27" spans="1:6" x14ac:dyDescent="0.2">
      <c r="A27" s="1" t="s">
        <v>44</v>
      </c>
      <c r="B27" s="2"/>
      <c r="C27" s="2"/>
      <c r="D27" s="11">
        <f>SUM(D22:D26)</f>
        <v>20468856.387542099</v>
      </c>
      <c r="E27" s="2"/>
      <c r="F27" s="2"/>
    </row>
    <row r="28" spans="1:6" x14ac:dyDescent="0.2">
      <c r="A28" s="1" t="s">
        <v>9</v>
      </c>
      <c r="B28" s="6"/>
      <c r="C28" s="2"/>
      <c r="D28" s="2">
        <f>B21</f>
        <v>-8000000</v>
      </c>
      <c r="E28" s="2"/>
      <c r="F28" s="2"/>
    </row>
    <row r="29" spans="1:6" ht="15.75" thickBot="1" x14ac:dyDescent="0.25">
      <c r="A29" s="1" t="s">
        <v>39</v>
      </c>
      <c r="B29" s="2"/>
      <c r="C29" s="2"/>
      <c r="D29" s="13">
        <f>SUM(D27:D28)</f>
        <v>12468856.387542099</v>
      </c>
      <c r="E29" s="2"/>
      <c r="F29" s="2"/>
    </row>
    <row r="30" spans="1:6" ht="15.75" thickTop="1" x14ac:dyDescent="0.2">
      <c r="A30" s="1" t="s">
        <v>41</v>
      </c>
      <c r="B30" s="2"/>
      <c r="C30" s="2"/>
      <c r="D30" s="8">
        <f>IRR(B21:B26)</f>
        <v>0.59278245435796939</v>
      </c>
      <c r="E30" s="2"/>
      <c r="F30" s="2"/>
    </row>
    <row r="31" spans="1:6" x14ac:dyDescent="0.2">
      <c r="A31" s="1" t="s">
        <v>45</v>
      </c>
      <c r="B31" s="2"/>
      <c r="C31" s="2"/>
      <c r="D31" s="10">
        <f>D27/-D28</f>
        <v>2.5586070484427625</v>
      </c>
      <c r="E31" s="2"/>
      <c r="F31" s="2"/>
    </row>
    <row r="33" spans="1:4" x14ac:dyDescent="0.2">
      <c r="A33" s="1" t="s">
        <v>46</v>
      </c>
      <c r="B33" s="2"/>
      <c r="C33" s="2"/>
      <c r="D33" s="2"/>
    </row>
    <row r="34" spans="1:4" ht="15.75" x14ac:dyDescent="0.25">
      <c r="A34" s="4" t="s">
        <v>19</v>
      </c>
      <c r="B34" s="14" t="s">
        <v>40</v>
      </c>
      <c r="C34" s="2" t="s">
        <v>47</v>
      </c>
      <c r="D34" s="2" t="s">
        <v>48</v>
      </c>
    </row>
    <row r="35" spans="1:4" x14ac:dyDescent="0.2">
      <c r="A35" s="1">
        <v>0</v>
      </c>
      <c r="B35" s="2">
        <f>B21</f>
        <v>-8000000</v>
      </c>
      <c r="C35" s="2">
        <f>B35</f>
        <v>-8000000</v>
      </c>
      <c r="D35" s="2">
        <f>C35</f>
        <v>-8000000</v>
      </c>
    </row>
    <row r="36" spans="1:4" x14ac:dyDescent="0.2">
      <c r="A36" s="1">
        <v>1</v>
      </c>
      <c r="B36" s="2">
        <f t="shared" ref="B36:B40" si="6">B22</f>
        <v>4620000.0000000019</v>
      </c>
      <c r="C36" s="2">
        <f>B36</f>
        <v>4620000.0000000019</v>
      </c>
      <c r="D36" s="2">
        <f>D35+C36</f>
        <v>-3379999.9999999981</v>
      </c>
    </row>
    <row r="37" spans="1:4" x14ac:dyDescent="0.2">
      <c r="A37" s="1">
        <v>2</v>
      </c>
      <c r="B37" s="2">
        <f t="shared" si="6"/>
        <v>5082000.0000000028</v>
      </c>
      <c r="C37" s="2">
        <f>B37+C36</f>
        <v>9702000.0000000037</v>
      </c>
      <c r="D37" s="2"/>
    </row>
    <row r="38" spans="1:4" x14ac:dyDescent="0.2">
      <c r="A38" s="1">
        <v>3</v>
      </c>
      <c r="B38" s="2">
        <f t="shared" si="6"/>
        <v>5590200.0000000028</v>
      </c>
      <c r="C38" s="2">
        <f t="shared" ref="C38:C40" si="7">B38+C37</f>
        <v>15292200.000000007</v>
      </c>
      <c r="D38" s="2"/>
    </row>
    <row r="39" spans="1:4" x14ac:dyDescent="0.2">
      <c r="A39" s="1">
        <v>4</v>
      </c>
      <c r="B39" s="2">
        <f t="shared" si="6"/>
        <v>6149220.0000000028</v>
      </c>
      <c r="C39" s="2">
        <f t="shared" si="7"/>
        <v>21441420.000000011</v>
      </c>
      <c r="D39" s="2"/>
    </row>
    <row r="40" spans="1:4" x14ac:dyDescent="0.2">
      <c r="A40" s="1">
        <v>5</v>
      </c>
      <c r="B40" s="2">
        <f t="shared" si="6"/>
        <v>7764142.0000000056</v>
      </c>
      <c r="C40" s="2">
        <f t="shared" si="7"/>
        <v>29205562.000000015</v>
      </c>
      <c r="D40" s="2"/>
    </row>
    <row r="41" spans="1:4" x14ac:dyDescent="0.2">
      <c r="A41" s="1" t="s">
        <v>46</v>
      </c>
      <c r="B41" s="2"/>
      <c r="C41" s="2"/>
      <c r="D41" s="10">
        <f>1+-D36/B37</f>
        <v>1.6650924832743006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1"/>
  <sheetViews>
    <sheetView topLeftCell="A10" workbookViewId="0">
      <selection activeCell="C6" sqref="C6"/>
    </sheetView>
  </sheetViews>
  <sheetFormatPr defaultRowHeight="15" x14ac:dyDescent="0.2"/>
  <cols>
    <col min="1" max="1" width="27" style="1" customWidth="1"/>
    <col min="2" max="2" width="14.7109375" style="1" customWidth="1"/>
    <col min="3" max="3" width="19.85546875" style="1" customWidth="1"/>
    <col min="4" max="4" width="17.28515625" style="1" customWidth="1"/>
    <col min="5" max="7" width="14.7109375" style="1" customWidth="1"/>
    <col min="8" max="16384" width="9.140625" style="1"/>
  </cols>
  <sheetData>
    <row r="1" spans="1:7" ht="15.75" x14ac:dyDescent="0.25">
      <c r="A1" s="4" t="s">
        <v>12</v>
      </c>
    </row>
    <row r="2" spans="1:7" x14ac:dyDescent="0.2">
      <c r="A2" s="1" t="s">
        <v>13</v>
      </c>
      <c r="B2" s="2">
        <v>2000000</v>
      </c>
      <c r="C2" s="2"/>
    </row>
    <row r="3" spans="1:7" x14ac:dyDescent="0.2">
      <c r="A3" s="1" t="s">
        <v>14</v>
      </c>
      <c r="B3" s="2">
        <v>6</v>
      </c>
      <c r="C3" s="2"/>
    </row>
    <row r="4" spans="1:7" x14ac:dyDescent="0.2">
      <c r="A4" s="1" t="s">
        <v>15</v>
      </c>
      <c r="B4" s="5">
        <v>0.15</v>
      </c>
      <c r="C4" s="2"/>
    </row>
    <row r="5" spans="1:7" x14ac:dyDescent="0.2">
      <c r="A5" s="1" t="s">
        <v>16</v>
      </c>
      <c r="B5" s="2">
        <v>20000000</v>
      </c>
      <c r="C5" s="2"/>
    </row>
    <row r="6" spans="1:7" x14ac:dyDescent="0.2">
      <c r="A6" s="1" t="s">
        <v>17</v>
      </c>
      <c r="B6" s="5">
        <v>0.25</v>
      </c>
      <c r="C6" s="2"/>
    </row>
    <row r="7" spans="1:7" x14ac:dyDescent="0.2">
      <c r="A7" s="1" t="s">
        <v>2</v>
      </c>
      <c r="B7" s="5">
        <v>0.1</v>
      </c>
      <c r="C7" s="2"/>
    </row>
    <row r="8" spans="1:7" x14ac:dyDescent="0.2">
      <c r="B8" s="3"/>
      <c r="C8" s="3"/>
    </row>
    <row r="9" spans="1:7" ht="15.75" x14ac:dyDescent="0.25">
      <c r="A9" s="4" t="s">
        <v>18</v>
      </c>
      <c r="B9" s="9" t="s">
        <v>21</v>
      </c>
      <c r="C9" s="9" t="s">
        <v>22</v>
      </c>
      <c r="D9" s="9" t="s">
        <v>23</v>
      </c>
      <c r="E9" s="9" t="s">
        <v>24</v>
      </c>
      <c r="F9" s="9" t="s">
        <v>25</v>
      </c>
      <c r="G9" s="9" t="s">
        <v>26</v>
      </c>
    </row>
    <row r="10" spans="1:7" x14ac:dyDescent="0.2">
      <c r="A10" s="1" t="s">
        <v>29</v>
      </c>
      <c r="B10" s="2">
        <f>B5*(1+$B$4)</f>
        <v>23000000</v>
      </c>
      <c r="C10" s="2">
        <f>B10*(1+$B$4)</f>
        <v>26449999.999999996</v>
      </c>
      <c r="D10" s="2">
        <f t="shared" ref="D10:G10" si="0">C10*(1+$B$4)</f>
        <v>30417499.999999993</v>
      </c>
      <c r="E10" s="2">
        <f t="shared" si="0"/>
        <v>34980124.999999985</v>
      </c>
      <c r="F10" s="2">
        <f t="shared" si="0"/>
        <v>40227143.749999978</v>
      </c>
      <c r="G10" s="2">
        <f t="shared" si="0"/>
        <v>46261215.31249997</v>
      </c>
    </row>
    <row r="11" spans="1:7" x14ac:dyDescent="0.2">
      <c r="A11" s="1" t="s">
        <v>51</v>
      </c>
      <c r="B11" s="2">
        <f>$B$2</f>
        <v>2000000</v>
      </c>
      <c r="C11" s="2">
        <f t="shared" ref="C11:G11" si="1">$B$2</f>
        <v>2000000</v>
      </c>
      <c r="D11" s="2">
        <f t="shared" si="1"/>
        <v>2000000</v>
      </c>
      <c r="E11" s="2">
        <f t="shared" si="1"/>
        <v>2000000</v>
      </c>
      <c r="F11" s="2">
        <f t="shared" si="1"/>
        <v>2000000</v>
      </c>
      <c r="G11" s="2">
        <f t="shared" si="1"/>
        <v>2000000</v>
      </c>
    </row>
    <row r="12" spans="1:7" x14ac:dyDescent="0.2">
      <c r="A12" s="1" t="s">
        <v>34</v>
      </c>
      <c r="B12" s="11">
        <f>B10-B11</f>
        <v>21000000</v>
      </c>
      <c r="C12" s="11">
        <f t="shared" ref="C12:G12" si="2">C10-C11</f>
        <v>24449999.999999996</v>
      </c>
      <c r="D12" s="11">
        <f t="shared" si="2"/>
        <v>28417499.999999993</v>
      </c>
      <c r="E12" s="11">
        <f t="shared" si="2"/>
        <v>32980124.999999985</v>
      </c>
      <c r="F12" s="11">
        <f t="shared" si="2"/>
        <v>38227143.749999978</v>
      </c>
      <c r="G12" s="11">
        <f t="shared" si="2"/>
        <v>44261215.31249997</v>
      </c>
    </row>
    <row r="13" spans="1:7" x14ac:dyDescent="0.2">
      <c r="A13" s="1" t="s">
        <v>35</v>
      </c>
      <c r="B13" s="2">
        <f>-$B$6*B12</f>
        <v>-5250000</v>
      </c>
      <c r="C13" s="2">
        <f t="shared" ref="C13:G13" si="3">-$B$6*C12</f>
        <v>-6112499.9999999991</v>
      </c>
      <c r="D13" s="2">
        <f t="shared" si="3"/>
        <v>-7104374.9999999981</v>
      </c>
      <c r="E13" s="2">
        <f t="shared" si="3"/>
        <v>-8245031.2499999963</v>
      </c>
      <c r="F13" s="2">
        <f t="shared" si="3"/>
        <v>-9556785.9374999944</v>
      </c>
      <c r="G13" s="2">
        <f t="shared" si="3"/>
        <v>-11065303.828124993</v>
      </c>
    </row>
    <row r="14" spans="1:7" ht="15.75" thickBot="1" x14ac:dyDescent="0.25">
      <c r="A14" s="1" t="s">
        <v>38</v>
      </c>
      <c r="B14" s="13">
        <f>SUM(B12:B13)</f>
        <v>15750000</v>
      </c>
      <c r="C14" s="13">
        <f t="shared" ref="C14:G14" si="4">SUM(C12:C13)</f>
        <v>18337499.999999996</v>
      </c>
      <c r="D14" s="13">
        <f t="shared" si="4"/>
        <v>21313124.999999993</v>
      </c>
      <c r="E14" s="13">
        <f t="shared" si="4"/>
        <v>24735093.749999989</v>
      </c>
      <c r="F14" s="13">
        <f t="shared" si="4"/>
        <v>28670357.812499985</v>
      </c>
      <c r="G14" s="13">
        <f t="shared" si="4"/>
        <v>33195911.484374978</v>
      </c>
    </row>
    <row r="15" spans="1:7" ht="15.75" thickTop="1" x14ac:dyDescent="0.2">
      <c r="B15" s="2"/>
      <c r="C15" s="2"/>
      <c r="D15" s="2"/>
      <c r="E15" s="2"/>
      <c r="F15" s="2"/>
      <c r="G15" s="2"/>
    </row>
    <row r="16" spans="1:7" ht="15.75" x14ac:dyDescent="0.25">
      <c r="A16" s="4" t="s">
        <v>39</v>
      </c>
      <c r="B16" s="2"/>
      <c r="C16" s="2"/>
      <c r="D16" s="2"/>
      <c r="E16" s="2"/>
      <c r="F16" s="2"/>
      <c r="G16" s="2"/>
    </row>
    <row r="17" spans="1:7" ht="15.75" x14ac:dyDescent="0.25">
      <c r="A17" s="4" t="s">
        <v>19</v>
      </c>
      <c r="B17" s="14" t="s">
        <v>40</v>
      </c>
      <c r="C17" s="2" t="s">
        <v>42</v>
      </c>
      <c r="D17" s="2" t="s">
        <v>43</v>
      </c>
      <c r="E17" s="2"/>
      <c r="F17" s="2"/>
      <c r="G17" s="2"/>
    </row>
    <row r="18" spans="1:7" x14ac:dyDescent="0.2">
      <c r="A18" s="1">
        <v>0</v>
      </c>
      <c r="B18" s="2">
        <v>0</v>
      </c>
      <c r="C18" s="2"/>
      <c r="D18" s="2"/>
      <c r="E18" s="2"/>
      <c r="F18" s="2"/>
      <c r="G18" s="2"/>
    </row>
    <row r="19" spans="1:7" x14ac:dyDescent="0.2">
      <c r="A19" s="1">
        <v>1</v>
      </c>
      <c r="B19" s="2">
        <f>B14</f>
        <v>15750000</v>
      </c>
      <c r="C19" s="15">
        <f>1/1.08^1</f>
        <v>0.92592592592592582</v>
      </c>
      <c r="D19" s="2">
        <f>C19*B19</f>
        <v>14583333.333333332</v>
      </c>
      <c r="E19" s="2"/>
      <c r="F19" s="2"/>
      <c r="G19" s="2"/>
    </row>
    <row r="20" spans="1:7" x14ac:dyDescent="0.2">
      <c r="A20" s="1">
        <v>2</v>
      </c>
      <c r="B20" s="2">
        <f>C14</f>
        <v>18337499.999999996</v>
      </c>
      <c r="C20" s="15">
        <f>1/1.08^2</f>
        <v>0.85733882030178321</v>
      </c>
      <c r="D20" s="2">
        <f t="shared" ref="D20:D24" si="5">C20*B20</f>
        <v>15721450.617283946</v>
      </c>
      <c r="E20" s="2"/>
      <c r="F20" s="2"/>
      <c r="G20" s="2"/>
    </row>
    <row r="21" spans="1:7" x14ac:dyDescent="0.2">
      <c r="A21" s="1">
        <v>3</v>
      </c>
      <c r="B21" s="2">
        <f>D14</f>
        <v>21313124.999999993</v>
      </c>
      <c r="C21" s="15">
        <f>1/1.08^3</f>
        <v>0.79383224102016958</v>
      </c>
      <c r="D21" s="2">
        <f t="shared" si="5"/>
        <v>16919045.781892996</v>
      </c>
      <c r="E21" s="2"/>
      <c r="F21" s="2"/>
      <c r="G21" s="2"/>
    </row>
    <row r="22" spans="1:7" x14ac:dyDescent="0.2">
      <c r="A22" s="1">
        <v>4</v>
      </c>
      <c r="B22" s="2">
        <f>E14</f>
        <v>24735093.749999989</v>
      </c>
      <c r="C22" s="15">
        <f>1/1.08^4</f>
        <v>0.73502985279645328</v>
      </c>
      <c r="D22" s="2">
        <f t="shared" si="5"/>
        <v>18181032.317968965</v>
      </c>
      <c r="E22" s="2"/>
      <c r="F22" s="2"/>
      <c r="G22" s="2"/>
    </row>
    <row r="23" spans="1:7" x14ac:dyDescent="0.2">
      <c r="A23" s="1">
        <v>5</v>
      </c>
      <c r="B23" s="2">
        <f>F14</f>
        <v>28670357.812499985</v>
      </c>
      <c r="C23" s="15">
        <f>1/1.08^5</f>
        <v>0.68058319703375303</v>
      </c>
      <c r="D23" s="2">
        <f t="shared" si="5"/>
        <v>19512563.780132879</v>
      </c>
      <c r="E23" s="2"/>
      <c r="F23" s="2"/>
      <c r="G23" s="2"/>
    </row>
    <row r="24" spans="1:7" x14ac:dyDescent="0.2">
      <c r="A24" s="1">
        <v>6</v>
      </c>
      <c r="B24" s="2">
        <f>G14</f>
        <v>33195911.484374978</v>
      </c>
      <c r="C24" s="15">
        <f>1/1.08^6</f>
        <v>0.63016962688310452</v>
      </c>
      <c r="D24" s="2">
        <f t="shared" si="5"/>
        <v>20919055.154153142</v>
      </c>
      <c r="E24" s="2"/>
      <c r="F24" s="2"/>
      <c r="G24" s="2"/>
    </row>
    <row r="25" spans="1:7" x14ac:dyDescent="0.2">
      <c r="A25" s="1" t="s">
        <v>44</v>
      </c>
      <c r="B25" s="2"/>
      <c r="C25" s="2"/>
      <c r="D25" s="11">
        <f>SUM(D19:D24)</f>
        <v>105836480.98476525</v>
      </c>
      <c r="E25" s="2"/>
      <c r="F25" s="2"/>
      <c r="G25" s="2"/>
    </row>
    <row r="26" spans="1:7" x14ac:dyDescent="0.2">
      <c r="A26" s="1" t="s">
        <v>9</v>
      </c>
      <c r="B26" s="6"/>
      <c r="C26" s="2"/>
      <c r="D26" s="2">
        <f>B18</f>
        <v>0</v>
      </c>
      <c r="E26" s="2"/>
      <c r="F26" s="2"/>
      <c r="G26" s="2"/>
    </row>
    <row r="27" spans="1:7" ht="15.75" thickBot="1" x14ac:dyDescent="0.25">
      <c r="A27" s="1" t="s">
        <v>39</v>
      </c>
      <c r="B27" s="2"/>
      <c r="C27" s="2"/>
      <c r="D27" s="13">
        <f>SUM(D25:D26)</f>
        <v>105836480.98476525</v>
      </c>
      <c r="E27" s="2"/>
      <c r="F27" s="2"/>
      <c r="G27" s="2"/>
    </row>
    <row r="28" spans="1:7" ht="15.75" thickTop="1" x14ac:dyDescent="0.2">
      <c r="A28" s="1" t="s">
        <v>41</v>
      </c>
      <c r="B28" s="2"/>
      <c r="C28" s="2"/>
      <c r="D28" s="8" t="e">
        <f>IRR(B18:B24)</f>
        <v>#NUM!</v>
      </c>
      <c r="E28" s="2"/>
      <c r="F28" s="2"/>
      <c r="G28" s="2"/>
    </row>
    <row r="29" spans="1:7" x14ac:dyDescent="0.2">
      <c r="A29" s="1" t="s">
        <v>45</v>
      </c>
      <c r="B29" s="2"/>
      <c r="C29" s="2"/>
      <c r="D29" s="10" t="e">
        <f>D25/-D26</f>
        <v>#DIV/0!</v>
      </c>
      <c r="E29" s="2"/>
      <c r="F29" s="2"/>
      <c r="G29" s="2"/>
    </row>
    <row r="30" spans="1:7" x14ac:dyDescent="0.2">
      <c r="B30" s="2"/>
      <c r="C30" s="2"/>
      <c r="D30" s="2"/>
      <c r="E30" s="2"/>
      <c r="F30" s="2"/>
      <c r="G30" s="2"/>
    </row>
    <row r="31" spans="1:7" x14ac:dyDescent="0.2">
      <c r="A31" s="1" t="s">
        <v>46</v>
      </c>
      <c r="B31" s="2"/>
      <c r="C31" s="2"/>
      <c r="D31" s="2"/>
      <c r="E31" s="2"/>
      <c r="F31" s="2"/>
      <c r="G31" s="2"/>
    </row>
    <row r="32" spans="1:7" ht="15.75" x14ac:dyDescent="0.25">
      <c r="A32" s="4" t="s">
        <v>19</v>
      </c>
      <c r="B32" s="14" t="s">
        <v>40</v>
      </c>
      <c r="C32" s="2" t="s">
        <v>47</v>
      </c>
      <c r="D32" s="2" t="s">
        <v>48</v>
      </c>
      <c r="E32" s="2"/>
      <c r="F32" s="2"/>
      <c r="G32" s="2"/>
    </row>
    <row r="33" spans="1:7" x14ac:dyDescent="0.2">
      <c r="A33" s="1">
        <v>0</v>
      </c>
      <c r="B33" s="2">
        <f t="shared" ref="B33:B39" si="6">B18</f>
        <v>0</v>
      </c>
      <c r="C33" s="2">
        <f>B33</f>
        <v>0</v>
      </c>
      <c r="D33" s="2">
        <f>C33</f>
        <v>0</v>
      </c>
      <c r="E33" s="2"/>
      <c r="F33" s="2"/>
      <c r="G33" s="2"/>
    </row>
    <row r="34" spans="1:7" x14ac:dyDescent="0.2">
      <c r="A34" s="1">
        <v>1</v>
      </c>
      <c r="B34" s="2">
        <f t="shared" si="6"/>
        <v>15750000</v>
      </c>
      <c r="C34" s="2">
        <f>B34</f>
        <v>15750000</v>
      </c>
      <c r="D34" s="2">
        <f>D33+C34</f>
        <v>15750000</v>
      </c>
      <c r="E34" s="2"/>
      <c r="F34" s="2"/>
      <c r="G34" s="2"/>
    </row>
    <row r="35" spans="1:7" x14ac:dyDescent="0.2">
      <c r="A35" s="1">
        <v>2</v>
      </c>
      <c r="B35" s="2">
        <f t="shared" si="6"/>
        <v>18337499.999999996</v>
      </c>
      <c r="C35" s="2">
        <f>B35+C34</f>
        <v>34087500</v>
      </c>
      <c r="D35" s="2"/>
      <c r="E35" s="2"/>
      <c r="F35" s="2"/>
      <c r="G35" s="2"/>
    </row>
    <row r="36" spans="1:7" x14ac:dyDescent="0.2">
      <c r="A36" s="1">
        <v>3</v>
      </c>
      <c r="B36" s="2">
        <f t="shared" si="6"/>
        <v>21313124.999999993</v>
      </c>
      <c r="C36" s="2">
        <f t="shared" ref="C36:C39" si="7">B36+C35</f>
        <v>55400624.999999993</v>
      </c>
      <c r="D36" s="2"/>
      <c r="E36" s="2"/>
      <c r="F36" s="2"/>
      <c r="G36" s="2"/>
    </row>
    <row r="37" spans="1:7" x14ac:dyDescent="0.2">
      <c r="A37" s="1">
        <v>4</v>
      </c>
      <c r="B37" s="2">
        <f t="shared" si="6"/>
        <v>24735093.749999989</v>
      </c>
      <c r="C37" s="2">
        <f t="shared" si="7"/>
        <v>80135718.749999985</v>
      </c>
      <c r="D37" s="2"/>
      <c r="E37" s="2"/>
      <c r="F37" s="2"/>
      <c r="G37" s="2"/>
    </row>
    <row r="38" spans="1:7" x14ac:dyDescent="0.2">
      <c r="A38" s="1">
        <v>5</v>
      </c>
      <c r="B38" s="2">
        <f t="shared" si="6"/>
        <v>28670357.812499985</v>
      </c>
      <c r="C38" s="2">
        <f t="shared" si="7"/>
        <v>108806076.56249997</v>
      </c>
      <c r="D38" s="2"/>
      <c r="E38" s="2"/>
      <c r="F38" s="2"/>
      <c r="G38" s="2"/>
    </row>
    <row r="39" spans="1:7" x14ac:dyDescent="0.2">
      <c r="A39" s="1">
        <v>6</v>
      </c>
      <c r="B39" s="2">
        <f t="shared" si="6"/>
        <v>33195911.484374978</v>
      </c>
      <c r="C39" s="2">
        <f t="shared" si="7"/>
        <v>142001988.04687494</v>
      </c>
      <c r="D39" s="2"/>
      <c r="E39" s="2"/>
      <c r="F39" s="2"/>
      <c r="G39" s="2"/>
    </row>
    <row r="40" spans="1:7" x14ac:dyDescent="0.2">
      <c r="A40" s="1" t="s">
        <v>46</v>
      </c>
      <c r="B40" s="2"/>
      <c r="C40" s="2"/>
      <c r="D40" s="10">
        <f>1+-D34/B35</f>
        <v>0.14110429447852746</v>
      </c>
      <c r="E40" s="2"/>
      <c r="F40" s="2"/>
      <c r="G40" s="2"/>
    </row>
    <row r="41" spans="1:7" x14ac:dyDescent="0.2">
      <c r="B41" s="2"/>
      <c r="C41" s="2"/>
      <c r="D41" s="2"/>
      <c r="E41" s="2"/>
      <c r="F41" s="2"/>
      <c r="G41" s="2"/>
    </row>
    <row r="42" spans="1:7" x14ac:dyDescent="0.2">
      <c r="A42" s="1" t="s">
        <v>52</v>
      </c>
      <c r="B42" s="2"/>
      <c r="C42" s="2"/>
      <c r="D42" s="2"/>
      <c r="E42" s="2"/>
      <c r="F42" s="2"/>
      <c r="G42" s="2"/>
    </row>
    <row r="43" spans="1:7" x14ac:dyDescent="0.2">
      <c r="B43" s="2"/>
      <c r="C43" s="2"/>
      <c r="D43" s="2"/>
      <c r="E43" s="2"/>
      <c r="F43" s="2"/>
      <c r="G43" s="2"/>
    </row>
    <row r="44" spans="1:7" x14ac:dyDescent="0.2">
      <c r="B44" s="2"/>
      <c r="C44" s="2"/>
      <c r="D44" s="2"/>
      <c r="E44" s="2"/>
      <c r="F44" s="2"/>
      <c r="G44" s="2"/>
    </row>
    <row r="45" spans="1:7" x14ac:dyDescent="0.2">
      <c r="B45" s="2"/>
      <c r="C45" s="2"/>
      <c r="D45" s="2"/>
      <c r="E45" s="2"/>
      <c r="F45" s="2"/>
      <c r="G45" s="2"/>
    </row>
    <row r="46" spans="1:7" x14ac:dyDescent="0.2">
      <c r="B46" s="2"/>
      <c r="C46" s="2"/>
      <c r="D46" s="2"/>
      <c r="E46" s="2"/>
      <c r="F46" s="2"/>
      <c r="G46" s="2"/>
    </row>
    <row r="47" spans="1:7" x14ac:dyDescent="0.2">
      <c r="B47" s="2"/>
      <c r="C47" s="2"/>
      <c r="D47" s="2"/>
      <c r="E47" s="2"/>
      <c r="F47" s="2"/>
      <c r="G47" s="2"/>
    </row>
    <row r="48" spans="1:7" x14ac:dyDescent="0.2">
      <c r="B48" s="2"/>
      <c r="C48" s="2"/>
      <c r="D48" s="2"/>
      <c r="E48" s="2"/>
      <c r="F48" s="2"/>
      <c r="G48" s="2"/>
    </row>
    <row r="49" spans="2:7" x14ac:dyDescent="0.2">
      <c r="B49" s="2"/>
      <c r="C49" s="2"/>
      <c r="D49" s="2"/>
      <c r="E49" s="2"/>
      <c r="F49" s="2"/>
      <c r="G49" s="2"/>
    </row>
    <row r="50" spans="2:7" x14ac:dyDescent="0.2">
      <c r="B50" s="2"/>
      <c r="C50" s="2"/>
      <c r="D50" s="2"/>
      <c r="E50" s="2"/>
      <c r="F50" s="2"/>
      <c r="G50" s="2"/>
    </row>
    <row r="51" spans="2:7" x14ac:dyDescent="0.2">
      <c r="B51" s="2"/>
      <c r="C51" s="2"/>
      <c r="D51" s="2"/>
      <c r="E51" s="2"/>
      <c r="F51" s="2"/>
      <c r="G51" s="2"/>
    </row>
    <row r="52" spans="2:7" x14ac:dyDescent="0.2">
      <c r="B52" s="2"/>
      <c r="C52" s="2"/>
      <c r="D52" s="2"/>
      <c r="E52" s="2"/>
      <c r="F52" s="2"/>
      <c r="G52" s="2"/>
    </row>
    <row r="53" spans="2:7" x14ac:dyDescent="0.2">
      <c r="B53" s="2"/>
      <c r="C53" s="2"/>
      <c r="D53" s="2"/>
      <c r="E53" s="2"/>
      <c r="F53" s="2"/>
      <c r="G53" s="2"/>
    </row>
    <row r="54" spans="2:7" x14ac:dyDescent="0.2">
      <c r="B54" s="2"/>
      <c r="C54" s="2"/>
      <c r="D54" s="2"/>
      <c r="E54" s="2"/>
      <c r="F54" s="2"/>
      <c r="G54" s="2"/>
    </row>
    <row r="55" spans="2:7" x14ac:dyDescent="0.2">
      <c r="B55" s="2"/>
      <c r="C55" s="2"/>
      <c r="D55" s="2"/>
      <c r="E55" s="2"/>
      <c r="F55" s="2"/>
      <c r="G55" s="2"/>
    </row>
    <row r="56" spans="2:7" x14ac:dyDescent="0.2">
      <c r="B56" s="2"/>
      <c r="C56" s="2"/>
      <c r="D56" s="2"/>
      <c r="E56" s="2"/>
      <c r="F56" s="2"/>
      <c r="G56" s="2"/>
    </row>
    <row r="57" spans="2:7" x14ac:dyDescent="0.2">
      <c r="B57" s="2"/>
      <c r="C57" s="2"/>
      <c r="D57" s="2"/>
      <c r="E57" s="2"/>
      <c r="F57" s="2"/>
      <c r="G57" s="2"/>
    </row>
    <row r="58" spans="2:7" x14ac:dyDescent="0.2">
      <c r="B58" s="2"/>
      <c r="C58" s="2"/>
      <c r="D58" s="2"/>
      <c r="E58" s="2"/>
      <c r="F58" s="2"/>
      <c r="G58" s="2"/>
    </row>
    <row r="59" spans="2:7" x14ac:dyDescent="0.2">
      <c r="B59" s="2"/>
      <c r="C59" s="2"/>
      <c r="D59" s="2"/>
      <c r="E59" s="2"/>
      <c r="F59" s="2"/>
      <c r="G59" s="2"/>
    </row>
    <row r="60" spans="2:7" x14ac:dyDescent="0.2">
      <c r="B60" s="2"/>
      <c r="C60" s="2"/>
      <c r="D60" s="2"/>
      <c r="E60" s="2"/>
      <c r="F60" s="2"/>
      <c r="G60" s="2"/>
    </row>
    <row r="61" spans="2:7" x14ac:dyDescent="0.2">
      <c r="B61" s="2"/>
      <c r="C61" s="2"/>
      <c r="D61" s="2"/>
      <c r="E61" s="2"/>
      <c r="F61" s="2"/>
      <c r="G61" s="2"/>
    </row>
    <row r="62" spans="2:7" x14ac:dyDescent="0.2">
      <c r="B62" s="2"/>
      <c r="C62" s="2"/>
      <c r="D62" s="2"/>
      <c r="E62" s="2"/>
      <c r="F62" s="2"/>
      <c r="G62" s="2"/>
    </row>
    <row r="63" spans="2:7" x14ac:dyDescent="0.2">
      <c r="B63" s="2"/>
      <c r="C63" s="2"/>
      <c r="D63" s="2"/>
      <c r="E63" s="2"/>
      <c r="F63" s="2"/>
      <c r="G63" s="2"/>
    </row>
    <row r="64" spans="2:7" x14ac:dyDescent="0.2">
      <c r="B64" s="2"/>
      <c r="C64" s="2"/>
      <c r="D64" s="2"/>
      <c r="E64" s="2"/>
      <c r="F64" s="2"/>
      <c r="G64" s="2"/>
    </row>
    <row r="65" spans="2:7" x14ac:dyDescent="0.2">
      <c r="B65" s="2"/>
      <c r="C65" s="2"/>
      <c r="D65" s="2"/>
      <c r="E65" s="2"/>
      <c r="F65" s="2"/>
      <c r="G65" s="2"/>
    </row>
    <row r="66" spans="2:7" x14ac:dyDescent="0.2">
      <c r="B66" s="2"/>
      <c r="C66" s="2"/>
      <c r="D66" s="2"/>
      <c r="E66" s="2"/>
      <c r="F66" s="2"/>
      <c r="G66" s="2"/>
    </row>
    <row r="67" spans="2:7" x14ac:dyDescent="0.2">
      <c r="B67" s="2"/>
      <c r="C67" s="2"/>
      <c r="D67" s="2"/>
      <c r="E67" s="2"/>
      <c r="F67" s="2"/>
      <c r="G67" s="2"/>
    </row>
    <row r="68" spans="2:7" x14ac:dyDescent="0.2">
      <c r="B68" s="2"/>
      <c r="C68" s="2"/>
      <c r="D68" s="2"/>
      <c r="E68" s="2"/>
      <c r="F68" s="2"/>
      <c r="G68" s="2"/>
    </row>
    <row r="69" spans="2:7" x14ac:dyDescent="0.2">
      <c r="B69" s="2"/>
      <c r="C69" s="2"/>
      <c r="D69" s="2"/>
      <c r="E69" s="2"/>
      <c r="F69" s="2"/>
      <c r="G69" s="2"/>
    </row>
    <row r="70" spans="2:7" x14ac:dyDescent="0.2">
      <c r="B70" s="2"/>
      <c r="C70" s="2"/>
      <c r="D70" s="2"/>
      <c r="E70" s="2"/>
      <c r="F70" s="2"/>
      <c r="G70" s="2"/>
    </row>
    <row r="71" spans="2:7" x14ac:dyDescent="0.2">
      <c r="B71" s="2"/>
      <c r="C71" s="2"/>
      <c r="D71" s="2"/>
      <c r="E71" s="2"/>
      <c r="F71" s="2"/>
      <c r="G71" s="2"/>
    </row>
    <row r="72" spans="2:7" x14ac:dyDescent="0.2">
      <c r="B72" s="2"/>
      <c r="C72" s="2"/>
      <c r="D72" s="2"/>
      <c r="E72" s="2"/>
      <c r="F72" s="2"/>
      <c r="G72" s="2"/>
    </row>
    <row r="73" spans="2:7" x14ac:dyDescent="0.2">
      <c r="B73" s="2"/>
      <c r="C73" s="2"/>
      <c r="D73" s="2"/>
      <c r="E73" s="2"/>
      <c r="F73" s="2"/>
      <c r="G73" s="2"/>
    </row>
    <row r="74" spans="2:7" x14ac:dyDescent="0.2">
      <c r="B74" s="2"/>
      <c r="C74" s="2"/>
      <c r="D74" s="2"/>
      <c r="E74" s="2"/>
      <c r="F74" s="2"/>
      <c r="G74" s="2"/>
    </row>
    <row r="75" spans="2:7" x14ac:dyDescent="0.2">
      <c r="B75" s="2"/>
      <c r="C75" s="2"/>
      <c r="D75" s="2"/>
      <c r="E75" s="2"/>
      <c r="F75" s="2"/>
      <c r="G75" s="2"/>
    </row>
    <row r="76" spans="2:7" x14ac:dyDescent="0.2">
      <c r="B76" s="2"/>
      <c r="C76" s="2"/>
      <c r="D76" s="2"/>
      <c r="E76" s="2"/>
      <c r="F76" s="2"/>
      <c r="G76" s="2"/>
    </row>
    <row r="77" spans="2:7" x14ac:dyDescent="0.2">
      <c r="B77" s="2"/>
      <c r="C77" s="2"/>
      <c r="D77" s="2"/>
      <c r="E77" s="2"/>
      <c r="F77" s="2"/>
      <c r="G77" s="2"/>
    </row>
    <row r="78" spans="2:7" x14ac:dyDescent="0.2">
      <c r="B78" s="2"/>
      <c r="C78" s="2"/>
      <c r="D78" s="2"/>
      <c r="E78" s="2"/>
      <c r="F78" s="2"/>
      <c r="G78" s="2"/>
    </row>
    <row r="79" spans="2:7" x14ac:dyDescent="0.2">
      <c r="B79" s="2"/>
      <c r="C79" s="2"/>
      <c r="D79" s="2"/>
      <c r="E79" s="2"/>
      <c r="F79" s="2"/>
      <c r="G79" s="2"/>
    </row>
    <row r="80" spans="2:7" x14ac:dyDescent="0.2">
      <c r="B80" s="2"/>
      <c r="C80" s="2"/>
      <c r="D80" s="2"/>
      <c r="E80" s="2"/>
      <c r="F80" s="2"/>
      <c r="G80" s="2"/>
    </row>
    <row r="81" spans="2:7" x14ac:dyDescent="0.2">
      <c r="B81" s="2"/>
      <c r="C81" s="2"/>
      <c r="D81" s="2"/>
      <c r="E81" s="2"/>
      <c r="F81" s="2"/>
      <c r="G81" s="2"/>
    </row>
    <row r="82" spans="2:7" x14ac:dyDescent="0.2">
      <c r="B82" s="2"/>
      <c r="C82" s="2"/>
      <c r="D82" s="2"/>
      <c r="E82" s="2"/>
      <c r="F82" s="2"/>
      <c r="G82" s="2"/>
    </row>
    <row r="83" spans="2:7" x14ac:dyDescent="0.2">
      <c r="B83" s="2"/>
      <c r="C83" s="2"/>
      <c r="D83" s="2"/>
      <c r="E83" s="2"/>
      <c r="F83" s="2"/>
      <c r="G83" s="2"/>
    </row>
    <row r="84" spans="2:7" x14ac:dyDescent="0.2">
      <c r="B84" s="2"/>
      <c r="C84" s="2"/>
      <c r="D84" s="2"/>
      <c r="E84" s="2"/>
      <c r="F84" s="2"/>
      <c r="G84" s="2"/>
    </row>
    <row r="85" spans="2:7" x14ac:dyDescent="0.2">
      <c r="B85" s="2"/>
      <c r="C85" s="2"/>
      <c r="D85" s="2"/>
      <c r="E85" s="2"/>
      <c r="F85" s="2"/>
      <c r="G85" s="2"/>
    </row>
    <row r="86" spans="2:7" x14ac:dyDescent="0.2">
      <c r="B86" s="2"/>
      <c r="C86" s="2"/>
      <c r="D86" s="2"/>
      <c r="E86" s="2"/>
      <c r="F86" s="2"/>
      <c r="G86" s="2"/>
    </row>
    <row r="87" spans="2:7" x14ac:dyDescent="0.2">
      <c r="B87" s="2"/>
      <c r="C87" s="2"/>
      <c r="D87" s="2"/>
      <c r="E87" s="2"/>
      <c r="F87" s="2"/>
      <c r="G87" s="2"/>
    </row>
    <row r="88" spans="2:7" x14ac:dyDescent="0.2">
      <c r="B88" s="2"/>
      <c r="C88" s="2"/>
      <c r="D88" s="2"/>
      <c r="E88" s="2"/>
      <c r="F88" s="2"/>
      <c r="G88" s="2"/>
    </row>
    <row r="89" spans="2:7" x14ac:dyDescent="0.2">
      <c r="B89" s="2"/>
      <c r="C89" s="2"/>
      <c r="D89" s="2"/>
      <c r="E89" s="2"/>
      <c r="F89" s="2"/>
      <c r="G89" s="2"/>
    </row>
    <row r="90" spans="2:7" x14ac:dyDescent="0.2">
      <c r="B90" s="2"/>
      <c r="C90" s="2"/>
      <c r="D90" s="2"/>
      <c r="E90" s="2"/>
      <c r="F90" s="2"/>
      <c r="G90" s="2"/>
    </row>
    <row r="91" spans="2:7" x14ac:dyDescent="0.2">
      <c r="B91" s="2"/>
      <c r="C91" s="2"/>
      <c r="D91" s="2"/>
      <c r="E91" s="2"/>
      <c r="F91" s="2"/>
      <c r="G91" s="2"/>
    </row>
    <row r="92" spans="2:7" x14ac:dyDescent="0.2">
      <c r="B92" s="2"/>
      <c r="C92" s="2"/>
      <c r="D92" s="2"/>
      <c r="E92" s="2"/>
      <c r="F92" s="2"/>
      <c r="G92" s="2"/>
    </row>
    <row r="93" spans="2:7" x14ac:dyDescent="0.2">
      <c r="B93" s="2"/>
      <c r="C93" s="2"/>
      <c r="D93" s="2"/>
      <c r="E93" s="2"/>
      <c r="F93" s="2"/>
      <c r="G93" s="2"/>
    </row>
    <row r="94" spans="2:7" x14ac:dyDescent="0.2">
      <c r="B94" s="2"/>
      <c r="C94" s="2"/>
      <c r="D94" s="2"/>
      <c r="E94" s="2"/>
      <c r="F94" s="2"/>
      <c r="G94" s="2"/>
    </row>
    <row r="95" spans="2:7" x14ac:dyDescent="0.2">
      <c r="B95" s="2"/>
      <c r="C95" s="2"/>
      <c r="D95" s="2"/>
      <c r="E95" s="2"/>
      <c r="F95" s="2"/>
      <c r="G95" s="2"/>
    </row>
    <row r="96" spans="2:7" x14ac:dyDescent="0.2">
      <c r="B96" s="2"/>
      <c r="C96" s="2"/>
      <c r="D96" s="2"/>
      <c r="E96" s="2"/>
      <c r="F96" s="2"/>
      <c r="G96" s="2"/>
    </row>
    <row r="97" spans="2:7" x14ac:dyDescent="0.2">
      <c r="B97" s="2"/>
      <c r="C97" s="2"/>
      <c r="D97" s="2"/>
      <c r="E97" s="2"/>
      <c r="F97" s="2"/>
      <c r="G97" s="2"/>
    </row>
    <row r="98" spans="2:7" x14ac:dyDescent="0.2">
      <c r="B98" s="2"/>
      <c r="C98" s="2"/>
      <c r="D98" s="2"/>
      <c r="E98" s="2"/>
      <c r="F98" s="2"/>
      <c r="G98" s="2"/>
    </row>
    <row r="99" spans="2:7" x14ac:dyDescent="0.2">
      <c r="B99" s="2"/>
      <c r="C99" s="2"/>
      <c r="D99" s="2"/>
      <c r="E99" s="2"/>
      <c r="F99" s="2"/>
      <c r="G99" s="2"/>
    </row>
    <row r="100" spans="2:7" x14ac:dyDescent="0.2">
      <c r="B100" s="2"/>
      <c r="C100" s="2"/>
      <c r="D100" s="2"/>
      <c r="E100" s="2"/>
      <c r="F100" s="2"/>
      <c r="G100" s="2"/>
    </row>
    <row r="101" spans="2:7" x14ac:dyDescent="0.2">
      <c r="B101" s="2"/>
      <c r="C101" s="2"/>
      <c r="D101" s="2"/>
      <c r="E101" s="2"/>
      <c r="F101" s="2"/>
      <c r="G101" s="2"/>
    </row>
    <row r="102" spans="2:7" x14ac:dyDescent="0.2">
      <c r="B102" s="2"/>
      <c r="C102" s="2"/>
      <c r="D102" s="2"/>
      <c r="E102" s="2"/>
      <c r="F102" s="2"/>
      <c r="G102" s="2"/>
    </row>
    <row r="103" spans="2:7" x14ac:dyDescent="0.2">
      <c r="B103" s="2"/>
      <c r="C103" s="2"/>
      <c r="D103" s="2"/>
      <c r="E103" s="2"/>
      <c r="F103" s="2"/>
      <c r="G103" s="2"/>
    </row>
    <row r="104" spans="2:7" x14ac:dyDescent="0.2">
      <c r="B104" s="2"/>
      <c r="C104" s="2"/>
      <c r="D104" s="2"/>
      <c r="E104" s="2"/>
      <c r="F104" s="2"/>
      <c r="G104" s="2"/>
    </row>
    <row r="105" spans="2:7" x14ac:dyDescent="0.2">
      <c r="B105" s="2"/>
      <c r="C105" s="2"/>
      <c r="D105" s="2"/>
      <c r="E105" s="2"/>
      <c r="F105" s="2"/>
      <c r="G105" s="2"/>
    </row>
    <row r="106" spans="2:7" x14ac:dyDescent="0.2">
      <c r="B106" s="2"/>
      <c r="C106" s="2"/>
      <c r="D106" s="2"/>
      <c r="E106" s="2"/>
      <c r="F106" s="2"/>
      <c r="G106" s="2"/>
    </row>
    <row r="107" spans="2:7" x14ac:dyDescent="0.2">
      <c r="B107" s="2"/>
      <c r="C107" s="2"/>
      <c r="D107" s="2"/>
      <c r="E107" s="2"/>
      <c r="F107" s="2"/>
      <c r="G107" s="2"/>
    </row>
    <row r="108" spans="2:7" x14ac:dyDescent="0.2">
      <c r="B108" s="2"/>
      <c r="C108" s="2"/>
      <c r="D108" s="2"/>
      <c r="E108" s="2"/>
      <c r="F108" s="2"/>
      <c r="G108" s="2"/>
    </row>
    <row r="109" spans="2:7" x14ac:dyDescent="0.2">
      <c r="B109" s="2"/>
      <c r="C109" s="2"/>
      <c r="D109" s="2"/>
      <c r="E109" s="2"/>
      <c r="F109" s="2"/>
      <c r="G109" s="2"/>
    </row>
    <row r="110" spans="2:7" x14ac:dyDescent="0.2">
      <c r="B110" s="2"/>
      <c r="C110" s="2"/>
      <c r="D110" s="2"/>
      <c r="E110" s="2"/>
      <c r="F110" s="2"/>
      <c r="G110" s="2"/>
    </row>
    <row r="111" spans="2:7" x14ac:dyDescent="0.2">
      <c r="B111" s="2"/>
      <c r="C111" s="2"/>
      <c r="D111" s="2"/>
      <c r="E111" s="2"/>
      <c r="F111" s="2"/>
      <c r="G111" s="2"/>
    </row>
    <row r="112" spans="2:7" x14ac:dyDescent="0.2">
      <c r="B112" s="2"/>
      <c r="C112" s="2"/>
      <c r="D112" s="2"/>
      <c r="E112" s="2"/>
      <c r="F112" s="2"/>
      <c r="G112" s="2"/>
    </row>
    <row r="113" spans="2:7" x14ac:dyDescent="0.2">
      <c r="B113" s="2"/>
      <c r="C113" s="2"/>
      <c r="D113" s="2"/>
      <c r="E113" s="2"/>
      <c r="F113" s="2"/>
      <c r="G113" s="2"/>
    </row>
    <row r="114" spans="2:7" x14ac:dyDescent="0.2">
      <c r="B114" s="2"/>
      <c r="C114" s="2"/>
      <c r="D114" s="2"/>
      <c r="E114" s="2"/>
      <c r="F114" s="2"/>
      <c r="G114" s="2"/>
    </row>
    <row r="115" spans="2:7" x14ac:dyDescent="0.2">
      <c r="B115" s="2"/>
      <c r="C115" s="2"/>
      <c r="D115" s="2"/>
      <c r="E115" s="2"/>
      <c r="F115" s="2"/>
      <c r="G115" s="2"/>
    </row>
    <row r="116" spans="2:7" x14ac:dyDescent="0.2">
      <c r="B116" s="2"/>
      <c r="C116" s="2"/>
      <c r="D116" s="2"/>
      <c r="E116" s="2"/>
      <c r="F116" s="2"/>
      <c r="G116" s="2"/>
    </row>
    <row r="117" spans="2:7" x14ac:dyDescent="0.2">
      <c r="B117" s="2"/>
      <c r="C117" s="2"/>
      <c r="D117" s="2"/>
      <c r="E117" s="2"/>
      <c r="F117" s="2"/>
      <c r="G117" s="2"/>
    </row>
    <row r="118" spans="2:7" x14ac:dyDescent="0.2">
      <c r="B118" s="2"/>
      <c r="C118" s="2"/>
      <c r="D118" s="2"/>
      <c r="E118" s="2"/>
      <c r="F118" s="2"/>
      <c r="G118" s="2"/>
    </row>
    <row r="119" spans="2:7" x14ac:dyDescent="0.2">
      <c r="B119" s="2"/>
      <c r="C119" s="2"/>
      <c r="D119" s="2"/>
      <c r="E119" s="2"/>
      <c r="F119" s="2"/>
      <c r="G119" s="2"/>
    </row>
    <row r="120" spans="2:7" x14ac:dyDescent="0.2">
      <c r="B120" s="2"/>
      <c r="C120" s="2"/>
      <c r="D120" s="2"/>
      <c r="E120" s="2"/>
      <c r="F120" s="2"/>
      <c r="G120" s="2"/>
    </row>
    <row r="121" spans="2:7" x14ac:dyDescent="0.2">
      <c r="B121" s="2"/>
      <c r="C121" s="2"/>
      <c r="D121" s="2"/>
      <c r="E121" s="2"/>
      <c r="F121" s="2"/>
      <c r="G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Project. A</vt:lpstr>
      <vt:lpstr>Project. B</vt:lpstr>
      <vt:lpstr>Project.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2019-10-09T14:49:49Z</dcterms:created>
  <dcterms:modified xsi:type="dcterms:W3CDTF">2019-11-12T14:40:41Z</dcterms:modified>
</cp:coreProperties>
</file>